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defaultThemeVersion="124226"/>
  <mc:AlternateContent xmlns:mc="http://schemas.openxmlformats.org/markup-compatibility/2006">
    <mc:Choice Requires="x15">
      <x15ac:absPath xmlns:x15ac="http://schemas.microsoft.com/office/spreadsheetml/2010/11/ac" url="C:\02 - Energy Potential Tech Solutions\01 - Controlled Market Entry\01 - Aidien\12 - Website Documents\2025-26\"/>
    </mc:Choice>
  </mc:AlternateContent>
  <xr:revisionPtr revIDLastSave="0" documentId="13_ncr:1_{CF93D72C-6E0A-4E04-AE52-4627E97A70A5}" xr6:coauthVersionLast="47" xr6:coauthVersionMax="47" xr10:uidLastSave="{00000000-0000-0000-0000-000000000000}"/>
  <bookViews>
    <workbookView xWindow="28680" yWindow="-120" windowWidth="29040" windowHeight="15720" tabRatio="862" xr2:uid="{00000000-000D-0000-FFFF-FFFF00000000}"/>
  </bookViews>
  <sheets>
    <sheet name="Overview" sheetId="1" r:id="rId1"/>
    <sheet name="Annex 1 LV, HV and UMS charges" sheetId="2" r:id="rId2"/>
    <sheet name="Annex 2 Designated EHV charges" sheetId="12" r:id="rId3"/>
    <sheet name="Annex 2a Import" sheetId="13" r:id="rId4"/>
    <sheet name="Annex 2b Export" sheetId="14" r:id="rId5"/>
    <sheet name="Annex 3 Preserved charges" sheetId="4" r:id="rId6"/>
    <sheet name="Annex 4 LDNO charges" sheetId="5" r:id="rId7"/>
    <sheet name="Annex 5 LLFs" sheetId="6" r:id="rId8"/>
    <sheet name="Annex 6 New or Amended EHV" sheetId="8" r:id="rId9"/>
    <sheet name="Annex 7 Pass-Through Costs" sheetId="24" r:id="rId10"/>
    <sheet name="Nodal prices" sheetId="7" r:id="rId11"/>
    <sheet name="SSC unit rate lookup" sheetId="20" r:id="rId12"/>
    <sheet name="Residual Charging Bands" sheetId="26" r:id="rId13"/>
    <sheet name="TNUoS Mapping" sheetId="27" r:id="rId14"/>
    <sheet name="Charge Calculator" sheetId="15" r:id="rId15"/>
  </sheets>
  <definedNames>
    <definedName name="_xlnm._FilterDatabase" localSheetId="2" hidden="1">'Annex 2 Designated EHV charges'!$Q$10:$Q$259</definedName>
    <definedName name="_xlnm._FilterDatabase" localSheetId="6" hidden="1">'Annex 4 LDNO charges'!$K$13:$L$203</definedName>
    <definedName name="_xlnm._FilterDatabase" localSheetId="7" hidden="1">'Annex 5 LLFs'!$A$140:$F$225</definedName>
    <definedName name="_xlnm._FilterDatabase" localSheetId="9" hidden="1">'Annex 7 Pass-Through Costs'!$F$4:$F$164</definedName>
    <definedName name="_xlnm._FilterDatabase" localSheetId="11" hidden="1">'SSC unit rate lookup'!$A$28:$D$764</definedName>
    <definedName name="OLE_LINK1" localSheetId="5">'Annex 3 Preserved charges'!#REF!</definedName>
    <definedName name="_xlnm.Print_Area" localSheetId="1">'Annex 1 LV, HV and UMS charges'!$A$2:$K$44</definedName>
    <definedName name="_xlnm.Print_Area" localSheetId="2">'Annex 2 Designated EHV charges'!$A$2:$O$159</definedName>
    <definedName name="_xlnm.Print_Area" localSheetId="3">'Annex 2a Import'!$A$2:$H$150</definedName>
    <definedName name="_xlnm.Print_Area" localSheetId="4">'Annex 2b Export'!$A$2:$H$140</definedName>
    <definedName name="_xlnm.Print_Area" localSheetId="5">'Annex 3 Preserved charges'!$A$2:$J$24</definedName>
    <definedName name="_xlnm.Print_Area" localSheetId="6">'Annex 4 LDNO charges'!$A$2:$J$9</definedName>
    <definedName name="_xlnm.Print_Area" localSheetId="7">'Annex 5 LLFs'!$A$2:$F$143</definedName>
    <definedName name="_xlnm.Print_Area" localSheetId="8">'Annex 6 New or Amended EHV'!$A$4:$P$28</definedName>
    <definedName name="_xlnm.Print_Area" localSheetId="9">'Annex 7 Pass-Through Costs'!$A$2:$E$45</definedName>
    <definedName name="_xlnm.Print_Area" localSheetId="10">'Nodal prices'!$A$2:$D$26</definedName>
    <definedName name="_xlnm.Print_Titles" localSheetId="1">'Annex 1 LV, HV and UMS charges'!$2:$12</definedName>
    <definedName name="_xlnm.Print_Titles" localSheetId="2">'Annex 2 Designated EHV charges'!$10:$10</definedName>
    <definedName name="_xlnm.Print_Titles" localSheetId="3">'Annex 2a Import'!$2:$4</definedName>
    <definedName name="_xlnm.Print_Titles" localSheetId="4">'Annex 2b Export'!$2:$4</definedName>
    <definedName name="_xlnm.Print_Titles" localSheetId="8">'Annex 6 New or Amended EHV'!$4:$5</definedName>
    <definedName name="_xlnm.Print_Titles" localSheetId="9">'Annex 7 Pass-Through Costs'!$4:$4</definedName>
    <definedName name="_xlnm.Print_Titles" localSheetId="10">'Nodal prices'!$2:$3</definedName>
    <definedName name="_xlnm.Print_Titles" localSheetId="11">'SSC unit rate lookup'!$28:$28</definedName>
    <definedName name="Z_5032A364_B81A_48DA_88DA_AB3B86B47EE9_.wvu.PrintArea" localSheetId="1" hidden="1">'Annex 1 LV, HV and UMS charges'!$A$2:$K$44</definedName>
    <definedName name="Z_5032A364_B81A_48DA_88DA_AB3B86B47EE9_.wvu.PrintArea" localSheetId="2" hidden="1">'Annex 2 Designated EHV charges'!$A$2:$I$20</definedName>
    <definedName name="Z_5032A364_B81A_48DA_88DA_AB3B86B47EE9_.wvu.PrintArea" localSheetId="5" hidden="1">'Annex 3 Preserved charges'!$A$2:$J$24</definedName>
    <definedName name="Z_5032A364_B81A_48DA_88DA_AB3B86B47EE9_.wvu.PrintArea" localSheetId="6" hidden="1">'Annex 4 LDNO charges'!$A$2:$I$9</definedName>
    <definedName name="Z_5032A364_B81A_48DA_88DA_AB3B86B47EE9_.wvu.PrintArea" localSheetId="7" hidden="1">'Annex 5 LLFs'!$A$3:$F$143</definedName>
    <definedName name="Z_5032A364_B81A_48DA_88DA_AB3B86B47EE9_.wvu.PrintArea" localSheetId="8" hidden="1">'Annex 6 New or Amended EHV'!$A$1:$P$28</definedName>
    <definedName name="Z_5032A364_B81A_48DA_88DA_AB3B86B47EE9_.wvu.PrintArea" localSheetId="9" hidden="1">'Annex 7 Pass-Through Costs'!$A$2:$D$5</definedName>
    <definedName name="Z_5032A364_B81A_48DA_88DA_AB3B86B47EE9_.wvu.PrintArea" localSheetId="10" hidden="1">'Nodal prices'!$A$2:$D$26</definedName>
    <definedName name="Z_5032A364_B81A_48DA_88DA_AB3B86B47EE9_.wvu.PrintTitles" localSheetId="1" hidden="1">'Annex 1 LV, HV and UMS charges'!$2:$12</definedName>
    <definedName name="Z_5032A364_B81A_48DA_88DA_AB3B86B47EE9_.wvu.PrintTitles" localSheetId="2" hidden="1">'Annex 2 Designated EHV charges'!$2:$10</definedName>
    <definedName name="Z_5032A364_B81A_48DA_88DA_AB3B86B47EE9_.wvu.PrintTitles" localSheetId="6" hidden="1">'Annex 4 LDNO charges'!$2:$9</definedName>
    <definedName name="Z_5032A364_B81A_48DA_88DA_AB3B86B47EE9_.wvu.PrintTitles" localSheetId="8" hidden="1">'Annex 6 New or Amended EHV'!$4:$5</definedName>
    <definedName name="Z_5032A364_B81A_48DA_88DA_AB3B86B47EE9_.wvu.PrintTitles" localSheetId="9" hidden="1">'Annex 7 Pass-Through Costs'!$2:$4</definedName>
    <definedName name="Z_5032A364_B81A_48DA_88DA_AB3B86B47EE9_.wvu.PrintTitles" localSheetId="10" hidden="1">'Nodal prices'!$2:$3</definedName>
  </definedNames>
  <calcPr calcId="191029"/>
  <customWorkbookViews>
    <customWorkbookView name="Oliver Day - Personal View" guid="{5032A364-B81A-48DA-88DA-AB3B86B47EE9}" mergeInterval="0" personalView="1" maximized="1" xWindow="1" yWindow="1" windowWidth="1280" windowHeight="807" tabRatio="854" activeSheetId="5"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10" i="15" l="1"/>
  <c r="S10" i="15"/>
  <c r="R10" i="15"/>
  <c r="Q10" i="15"/>
  <c r="P10" i="15"/>
  <c r="O10" i="15"/>
  <c r="N10" i="15"/>
  <c r="M10" i="15"/>
  <c r="A2" i="27" l="1"/>
  <c r="A2" i="14" l="1"/>
  <c r="A2" i="13"/>
  <c r="A2" i="12" l="1"/>
  <c r="B36" i="27"/>
  <c r="B35" i="27"/>
  <c r="B34" i="27"/>
  <c r="B33" i="27"/>
  <c r="B32" i="27"/>
  <c r="B31" i="27"/>
  <c r="B30" i="27"/>
  <c r="B29" i="27"/>
  <c r="B28" i="27"/>
  <c r="B22" i="27"/>
  <c r="B17" i="27"/>
  <c r="B12" i="27"/>
  <c r="B11" i="27"/>
  <c r="B6" i="27"/>
  <c r="A2" i="26"/>
  <c r="A2" i="24" l="1"/>
  <c r="I9" i="15" l="1"/>
  <c r="H9" i="15"/>
  <c r="G9" i="15"/>
  <c r="F9" i="15"/>
  <c r="E9" i="15"/>
  <c r="D9" i="15"/>
  <c r="C9" i="15"/>
  <c r="E12" i="15" l="1"/>
  <c r="D12" i="15"/>
  <c r="C12" i="15"/>
  <c r="B13" i="1" l="1"/>
  <c r="I14" i="15" l="1"/>
  <c r="H14" i="15"/>
  <c r="B2" i="15" l="1"/>
  <c r="A2" i="7"/>
  <c r="A17" i="8"/>
  <c r="A4" i="8"/>
  <c r="A3" i="6"/>
  <c r="A2" i="5"/>
  <c r="A2" i="4" l="1"/>
  <c r="A2" i="2" l="1"/>
  <c r="G10" i="15" l="1"/>
  <c r="C10" i="15"/>
  <c r="I10" i="15"/>
  <c r="H10" i="15"/>
  <c r="B11" i="1"/>
  <c r="B9" i="1"/>
  <c r="H17" i="15" l="1"/>
  <c r="R9" i="15"/>
  <c r="S9" i="15"/>
  <c r="T9" i="15"/>
  <c r="Q9" i="15"/>
  <c r="N9" i="15"/>
  <c r="O9" i="15"/>
  <c r="P9" i="15"/>
  <c r="M9" i="15"/>
  <c r="Q5" i="8" l="1"/>
  <c r="K5" i="8"/>
  <c r="L5" i="8"/>
  <c r="M5" i="8"/>
  <c r="N5" i="8"/>
  <c r="O5" i="8"/>
  <c r="P5" i="8"/>
  <c r="J5" i="8"/>
  <c r="F4" i="14"/>
  <c r="G4" i="14"/>
  <c r="H4" i="14"/>
  <c r="E4" i="14"/>
  <c r="F4" i="13"/>
  <c r="G4" i="13"/>
  <c r="H4" i="13"/>
  <c r="E4" i="13"/>
  <c r="C14" i="15" l="1"/>
  <c r="A5" i="14" a="1"/>
  <c r="A5" i="14" s="1"/>
  <c r="A5" i="13" a="1"/>
  <c r="A5" i="13" s="1"/>
  <c r="H5" i="14" l="1"/>
  <c r="G5" i="14"/>
  <c r="F5" i="14"/>
  <c r="E5" i="14"/>
  <c r="F5" i="13"/>
  <c r="E5" i="13"/>
  <c r="H5" i="13"/>
  <c r="G5" i="13"/>
  <c r="D5" i="14"/>
  <c r="A6" i="14" a="1"/>
  <c r="A6" i="14" s="1"/>
  <c r="B5" i="14"/>
  <c r="C5" i="14"/>
  <c r="D5" i="13"/>
  <c r="C5" i="13"/>
  <c r="B5" i="13"/>
  <c r="A6" i="13" a="1"/>
  <c r="A6" i="13" s="1"/>
  <c r="E6" i="13" l="1"/>
  <c r="G6" i="13"/>
  <c r="F6" i="13"/>
  <c r="H6" i="13"/>
  <c r="H6" i="14"/>
  <c r="G6" i="14"/>
  <c r="F6" i="14"/>
  <c r="E6" i="14"/>
  <c r="A7" i="14" a="1"/>
  <c r="A7" i="14" s="1"/>
  <c r="D6" i="14"/>
  <c r="B6" i="14"/>
  <c r="C6" i="14"/>
  <c r="B6" i="13"/>
  <c r="C6" i="13"/>
  <c r="D6" i="13"/>
  <c r="A7" i="13" a="1"/>
  <c r="A7" i="13" s="1"/>
  <c r="R13" i="15"/>
  <c r="R14" i="15" s="1"/>
  <c r="N14" i="15"/>
  <c r="O14" i="15"/>
  <c r="P14" i="15"/>
  <c r="Q14" i="15"/>
  <c r="S14" i="15"/>
  <c r="T14" i="15"/>
  <c r="M14" i="15"/>
  <c r="Q17" i="15"/>
  <c r="P17" i="15"/>
  <c r="O17" i="15"/>
  <c r="N17" i="15"/>
  <c r="M17" i="15"/>
  <c r="D14" i="15"/>
  <c r="E14" i="15"/>
  <c r="F14" i="15"/>
  <c r="H18" i="15" s="1"/>
  <c r="G14" i="15"/>
  <c r="H7" i="14" l="1"/>
  <c r="F7" i="14"/>
  <c r="E7" i="14"/>
  <c r="G7" i="14"/>
  <c r="H7" i="13"/>
  <c r="E7" i="13"/>
  <c r="G7" i="13"/>
  <c r="F7" i="13"/>
  <c r="C7" i="14"/>
  <c r="D7" i="14"/>
  <c r="B7" i="14"/>
  <c r="A8" i="14" a="1"/>
  <c r="A8" i="14" s="1"/>
  <c r="C7" i="13"/>
  <c r="D7" i="13"/>
  <c r="A8" i="13" a="1"/>
  <c r="A8" i="13" s="1"/>
  <c r="B7" i="13"/>
  <c r="S17" i="15"/>
  <c r="T18" i="15"/>
  <c r="R17" i="15"/>
  <c r="P18" i="15"/>
  <c r="M21" i="15"/>
  <c r="T17" i="15"/>
  <c r="M18" i="15"/>
  <c r="Q18" i="15"/>
  <c r="N18" i="15"/>
  <c r="S18" i="15"/>
  <c r="O18" i="15"/>
  <c r="R18" i="15"/>
  <c r="E8" i="13" l="1"/>
  <c r="G8" i="13"/>
  <c r="H8" i="13"/>
  <c r="F8" i="13"/>
  <c r="H8" i="14"/>
  <c r="G8" i="14"/>
  <c r="F8" i="14"/>
  <c r="E8" i="14"/>
  <c r="D8" i="14"/>
  <c r="B8" i="14"/>
  <c r="C8" i="14"/>
  <c r="A9" i="14" a="1"/>
  <c r="A9" i="14" s="1"/>
  <c r="B8" i="13"/>
  <c r="D8" i="13"/>
  <c r="C8" i="13"/>
  <c r="A9" i="13" a="1"/>
  <c r="A9" i="13" s="1"/>
  <c r="N21" i="15"/>
  <c r="M22" i="15"/>
  <c r="N22" i="15"/>
  <c r="E10" i="15"/>
  <c r="C17" i="15"/>
  <c r="F10" i="15"/>
  <c r="D10" i="15"/>
  <c r="H9" i="13" l="1"/>
  <c r="E9" i="13"/>
  <c r="G9" i="13"/>
  <c r="F9" i="13"/>
  <c r="H9" i="14"/>
  <c r="G9" i="14"/>
  <c r="F9" i="14"/>
  <c r="E9" i="14"/>
  <c r="B9" i="14"/>
  <c r="C9" i="14"/>
  <c r="D9" i="14"/>
  <c r="A10" i="14" a="1"/>
  <c r="A10" i="14" s="1"/>
  <c r="B9" i="13"/>
  <c r="D9" i="13"/>
  <c r="C9" i="13"/>
  <c r="A10" i="13" a="1"/>
  <c r="A10" i="13" s="1"/>
  <c r="C18" i="15"/>
  <c r="G17" i="15"/>
  <c r="G18" i="15"/>
  <c r="D17" i="15"/>
  <c r="D18" i="15"/>
  <c r="E18" i="15"/>
  <c r="E17" i="15"/>
  <c r="F17" i="15"/>
  <c r="F18" i="15"/>
  <c r="I17" i="15"/>
  <c r="I18" i="15"/>
  <c r="B10" i="13" l="1"/>
  <c r="H10" i="13"/>
  <c r="E10" i="13"/>
  <c r="G10" i="13"/>
  <c r="F10" i="13"/>
  <c r="H10" i="14"/>
  <c r="E10" i="14"/>
  <c r="F10" i="14"/>
  <c r="G10" i="14"/>
  <c r="C21" i="15"/>
  <c r="C22" i="15"/>
  <c r="B10" i="14"/>
  <c r="C10" i="14"/>
  <c r="D10" i="14"/>
  <c r="A11" i="14" a="1"/>
  <c r="A11" i="14" s="1"/>
  <c r="A11" i="13" a="1"/>
  <c r="A11" i="13" s="1"/>
  <c r="C10" i="13"/>
  <c r="D10" i="13"/>
  <c r="A12" i="14" l="1" a="1"/>
  <c r="A12" i="14" s="1"/>
  <c r="D12" i="14" s="1"/>
  <c r="H11" i="14"/>
  <c r="E11" i="14"/>
  <c r="G11" i="14"/>
  <c r="F11" i="14"/>
  <c r="A12" i="13" a="1"/>
  <c r="A12" i="13" s="1"/>
  <c r="E11" i="13"/>
  <c r="G11" i="13"/>
  <c r="F11" i="13"/>
  <c r="H11" i="13"/>
  <c r="C11" i="14"/>
  <c r="D11" i="14"/>
  <c r="B11" i="14"/>
  <c r="B11" i="13"/>
  <c r="C11" i="13"/>
  <c r="D11" i="13"/>
  <c r="E12" i="13" l="1"/>
  <c r="H12" i="13"/>
  <c r="F12" i="13"/>
  <c r="G12" i="13"/>
  <c r="A13" i="13" a="1"/>
  <c r="A13" i="13" s="1"/>
  <c r="B13" i="13" s="1"/>
  <c r="B12" i="14"/>
  <c r="A13" i="14" a="1"/>
  <c r="A13" i="14" s="1"/>
  <c r="C12" i="14"/>
  <c r="C12" i="13"/>
  <c r="B12" i="13"/>
  <c r="D12" i="13"/>
  <c r="H12" i="14"/>
  <c r="G12" i="14"/>
  <c r="F12" i="14"/>
  <c r="E12" i="14"/>
  <c r="H13" i="14" l="1"/>
  <c r="G13" i="14"/>
  <c r="F13" i="14"/>
  <c r="E13" i="14"/>
  <c r="G13" i="13"/>
  <c r="F13" i="13"/>
  <c r="H13" i="13"/>
  <c r="E13" i="13"/>
  <c r="A14" i="13" a="1"/>
  <c r="A14" i="13" s="1"/>
  <c r="A15" i="13" s="1" a="1"/>
  <c r="A15" i="13" s="1"/>
  <c r="C13" i="13"/>
  <c r="D13" i="13"/>
  <c r="A14" i="14" a="1"/>
  <c r="A14" i="14" s="1"/>
  <c r="A15" i="14" s="1" a="1"/>
  <c r="A15" i="14" s="1"/>
  <c r="B13" i="14"/>
  <c r="D13" i="14"/>
  <c r="C13" i="14"/>
  <c r="H15" i="14" l="1"/>
  <c r="F15" i="14"/>
  <c r="E15" i="14"/>
  <c r="G15" i="14"/>
  <c r="G15" i="13"/>
  <c r="F15" i="13"/>
  <c r="H15" i="13"/>
  <c r="E15" i="13"/>
  <c r="F14" i="13"/>
  <c r="E14" i="13"/>
  <c r="H14" i="13"/>
  <c r="G14" i="13"/>
  <c r="D14" i="13"/>
  <c r="C14" i="13"/>
  <c r="H14" i="14"/>
  <c r="G14" i="14"/>
  <c r="F14" i="14"/>
  <c r="E14" i="14"/>
  <c r="D14" i="14"/>
  <c r="B14" i="14"/>
  <c r="B14" i="13"/>
  <c r="C14" i="14"/>
  <c r="A16" i="14" a="1"/>
  <c r="A16" i="14" s="1"/>
  <c r="C15" i="14"/>
  <c r="D15" i="14"/>
  <c r="B15" i="14"/>
  <c r="C15" i="13"/>
  <c r="D15" i="13"/>
  <c r="A16" i="13" a="1"/>
  <c r="A16" i="13" s="1"/>
  <c r="B15" i="13"/>
  <c r="E16" i="13" l="1"/>
  <c r="H16" i="13"/>
  <c r="F16" i="13"/>
  <c r="G16" i="13"/>
  <c r="H16" i="14"/>
  <c r="F16" i="14"/>
  <c r="G16" i="14"/>
  <c r="E16" i="14"/>
  <c r="A17" i="14" a="1"/>
  <c r="A17" i="14" s="1"/>
  <c r="D16" i="14"/>
  <c r="B16" i="14"/>
  <c r="C16" i="14"/>
  <c r="B16" i="13"/>
  <c r="C16" i="13"/>
  <c r="D16" i="13"/>
  <c r="A17" i="13" a="1"/>
  <c r="A17" i="13" s="1"/>
  <c r="F17" i="13" l="1"/>
  <c r="H17" i="13"/>
  <c r="E17" i="13"/>
  <c r="G17" i="13"/>
  <c r="H17" i="14"/>
  <c r="G17" i="14"/>
  <c r="F17" i="14"/>
  <c r="E17" i="14"/>
  <c r="A18" i="14" a="1"/>
  <c r="A18" i="14" s="1"/>
  <c r="B17" i="14"/>
  <c r="C17" i="14"/>
  <c r="D17" i="14"/>
  <c r="B17" i="13"/>
  <c r="D17" i="13"/>
  <c r="C17" i="13"/>
  <c r="A18" i="13" a="1"/>
  <c r="A18" i="13" s="1"/>
  <c r="E18" i="13" l="1"/>
  <c r="F18" i="13"/>
  <c r="G18" i="13"/>
  <c r="H18" i="13"/>
  <c r="H18" i="14"/>
  <c r="E18" i="14"/>
  <c r="F18" i="14"/>
  <c r="G18" i="14"/>
  <c r="A19" i="14" a="1"/>
  <c r="A19" i="14" s="1"/>
  <c r="B18" i="14"/>
  <c r="C18" i="14"/>
  <c r="D18" i="14"/>
  <c r="B18" i="13"/>
  <c r="C18" i="13"/>
  <c r="D18" i="13"/>
  <c r="A19" i="13" a="1"/>
  <c r="A19" i="13" s="1"/>
  <c r="H19" i="13" l="1"/>
  <c r="E19" i="13"/>
  <c r="F19" i="13"/>
  <c r="G19" i="13"/>
  <c r="H19" i="14"/>
  <c r="G19" i="14"/>
  <c r="F19" i="14"/>
  <c r="E19" i="14"/>
  <c r="A20" i="14" a="1"/>
  <c r="A20" i="14" s="1"/>
  <c r="C19" i="14"/>
  <c r="D19" i="14"/>
  <c r="B19" i="14"/>
  <c r="B19" i="13"/>
  <c r="C19" i="13"/>
  <c r="D19" i="13"/>
  <c r="A20" i="13" a="1"/>
  <c r="A20" i="13" s="1"/>
  <c r="E20" i="13" l="1"/>
  <c r="G20" i="13"/>
  <c r="F20" i="13"/>
  <c r="H20" i="13"/>
  <c r="H20" i="14"/>
  <c r="G20" i="14"/>
  <c r="F20" i="14"/>
  <c r="E20" i="14"/>
  <c r="A21" i="14" a="1"/>
  <c r="A21" i="14" s="1"/>
  <c r="D20" i="14"/>
  <c r="B20" i="14"/>
  <c r="C20" i="14"/>
  <c r="D20" i="13"/>
  <c r="C20" i="13"/>
  <c r="B20" i="13"/>
  <c r="A21" i="13" a="1"/>
  <c r="A21" i="13" s="1"/>
  <c r="H21" i="13" l="1"/>
  <c r="E21" i="13"/>
  <c r="G21" i="13"/>
  <c r="F21" i="13"/>
  <c r="H21" i="14"/>
  <c r="G21" i="14"/>
  <c r="E21" i="14"/>
  <c r="F21" i="14"/>
  <c r="A22" i="14" a="1"/>
  <c r="A22" i="14" s="1"/>
  <c r="B21" i="14"/>
  <c r="C21" i="14"/>
  <c r="D21" i="14"/>
  <c r="B21" i="13"/>
  <c r="D21" i="13"/>
  <c r="C21" i="13"/>
  <c r="A22" i="13" a="1"/>
  <c r="A22" i="13" s="1"/>
  <c r="E22" i="13" l="1"/>
  <c r="H22" i="13"/>
  <c r="F22" i="13"/>
  <c r="G22" i="13"/>
  <c r="H22" i="14"/>
  <c r="G22" i="14"/>
  <c r="F22" i="14"/>
  <c r="E22" i="14"/>
  <c r="A23" i="14" a="1"/>
  <c r="A23" i="14" s="1"/>
  <c r="B22" i="14"/>
  <c r="C22" i="14"/>
  <c r="D22" i="14"/>
  <c r="C22" i="13"/>
  <c r="D22" i="13"/>
  <c r="B22" i="13"/>
  <c r="A23" i="13" a="1"/>
  <c r="A23" i="13" s="1"/>
  <c r="H23" i="13" l="1"/>
  <c r="E23" i="13"/>
  <c r="G23" i="13"/>
  <c r="F23" i="13"/>
  <c r="H23" i="14"/>
  <c r="F23" i="14"/>
  <c r="G23" i="14"/>
  <c r="E23" i="14"/>
  <c r="A24" i="14" a="1"/>
  <c r="A24" i="14" s="1"/>
  <c r="C23" i="14"/>
  <c r="D23" i="14"/>
  <c r="B23" i="14"/>
  <c r="B23" i="13"/>
  <c r="C23" i="13"/>
  <c r="D23" i="13"/>
  <c r="A24" i="13" a="1"/>
  <c r="A24" i="13" s="1"/>
  <c r="A25" i="13" l="1" a="1"/>
  <c r="A25" i="13" s="1"/>
  <c r="E24" i="13"/>
  <c r="F24" i="13"/>
  <c r="G24" i="13"/>
  <c r="H24" i="13"/>
  <c r="H24" i="14"/>
  <c r="F24" i="14"/>
  <c r="G24" i="14"/>
  <c r="E24" i="14"/>
  <c r="A25" i="14" a="1"/>
  <c r="A25" i="14" s="1"/>
  <c r="D24" i="14"/>
  <c r="B24" i="14"/>
  <c r="C24" i="14"/>
  <c r="C24" i="13"/>
  <c r="D24" i="13"/>
  <c r="B24" i="13"/>
  <c r="H25" i="13" l="1"/>
  <c r="E25" i="13"/>
  <c r="G25" i="13"/>
  <c r="F25" i="13"/>
  <c r="D25" i="13"/>
  <c r="C25" i="13"/>
  <c r="A26" i="13" a="1"/>
  <c r="A26" i="13" s="1"/>
  <c r="H25" i="14"/>
  <c r="G25" i="14"/>
  <c r="F25" i="14"/>
  <c r="E25" i="14"/>
  <c r="B25" i="13"/>
  <c r="A26" i="14" a="1"/>
  <c r="A26" i="14" s="1"/>
  <c r="B25" i="14"/>
  <c r="C25" i="14"/>
  <c r="D25" i="14"/>
  <c r="H26" i="13" l="1"/>
  <c r="F26" i="13"/>
  <c r="G26" i="13"/>
  <c r="E26" i="13"/>
  <c r="H26" i="14"/>
  <c r="E26" i="14"/>
  <c r="F26" i="14"/>
  <c r="G26" i="14"/>
  <c r="C26" i="13"/>
  <c r="D26" i="13"/>
  <c r="B26" i="13"/>
  <c r="A27" i="13" a="1"/>
  <c r="A27" i="13" s="1"/>
  <c r="A28" i="13" s="1" a="1"/>
  <c r="A28" i="13" s="1"/>
  <c r="A27" i="14" a="1"/>
  <c r="A27" i="14" s="1"/>
  <c r="B26" i="14"/>
  <c r="C26" i="14"/>
  <c r="D26" i="14"/>
  <c r="F28" i="13" l="1"/>
  <c r="E28" i="13"/>
  <c r="H28" i="13"/>
  <c r="G28" i="13"/>
  <c r="G27" i="13"/>
  <c r="F27" i="13"/>
  <c r="E27" i="13"/>
  <c r="H27" i="13"/>
  <c r="C27" i="13"/>
  <c r="H27" i="14"/>
  <c r="E27" i="14"/>
  <c r="G27" i="14"/>
  <c r="F27" i="14"/>
  <c r="D27" i="13"/>
  <c r="B27" i="13"/>
  <c r="A28" i="14" a="1"/>
  <c r="A28" i="14" s="1"/>
  <c r="C27" i="14"/>
  <c r="D27" i="14"/>
  <c r="B27" i="14"/>
  <c r="D28" i="13"/>
  <c r="B28" i="13"/>
  <c r="C28" i="13"/>
  <c r="A29" i="13" a="1"/>
  <c r="A29" i="13" s="1"/>
  <c r="H28" i="14" l="1"/>
  <c r="G28" i="14"/>
  <c r="F28" i="14"/>
  <c r="E28" i="14"/>
  <c r="G29" i="13"/>
  <c r="F29" i="13"/>
  <c r="H29" i="13"/>
  <c r="E29" i="13"/>
  <c r="A29" i="14" a="1"/>
  <c r="A29" i="14" s="1"/>
  <c r="D28" i="14"/>
  <c r="B28" i="14"/>
  <c r="C28" i="14"/>
  <c r="B29" i="13"/>
  <c r="C29" i="13"/>
  <c r="D29" i="13"/>
  <c r="A30" i="13" a="1"/>
  <c r="A30" i="13" s="1"/>
  <c r="E30" i="13" l="1"/>
  <c r="F30" i="13"/>
  <c r="H30" i="13"/>
  <c r="G30" i="13"/>
  <c r="H29" i="14"/>
  <c r="G29" i="14"/>
  <c r="F29" i="14"/>
  <c r="E29" i="14"/>
  <c r="A30" i="14" a="1"/>
  <c r="A30" i="14" s="1"/>
  <c r="B29" i="14"/>
  <c r="C29" i="14"/>
  <c r="D29" i="14"/>
  <c r="C30" i="13"/>
  <c r="D30" i="13"/>
  <c r="B30" i="13"/>
  <c r="A31" i="13" a="1"/>
  <c r="A31" i="13" s="1"/>
  <c r="F31" i="13" l="1"/>
  <c r="G31" i="13"/>
  <c r="H31" i="13"/>
  <c r="E31" i="13"/>
  <c r="H30" i="14"/>
  <c r="G30" i="14"/>
  <c r="F30" i="14"/>
  <c r="E30" i="14"/>
  <c r="B30" i="14"/>
  <c r="C30" i="14"/>
  <c r="D30" i="14"/>
  <c r="A31" i="14" a="1"/>
  <c r="A31" i="14" s="1"/>
  <c r="B31" i="13"/>
  <c r="C31" i="13"/>
  <c r="D31" i="13"/>
  <c r="A32" i="13" a="1"/>
  <c r="A32" i="13" s="1"/>
  <c r="E32" i="13" l="1"/>
  <c r="F32" i="13"/>
  <c r="G32" i="13"/>
  <c r="H32" i="13"/>
  <c r="H31" i="14"/>
  <c r="F31" i="14"/>
  <c r="E31" i="14"/>
  <c r="G31" i="14"/>
  <c r="A32" i="14" a="1"/>
  <c r="A32" i="14" s="1"/>
  <c r="C31" i="14"/>
  <c r="D31" i="14"/>
  <c r="B31" i="14"/>
  <c r="C32" i="13"/>
  <c r="D32" i="13"/>
  <c r="B32" i="13"/>
  <c r="A33" i="13" a="1"/>
  <c r="A33" i="13" s="1"/>
  <c r="F33" i="13" l="1"/>
  <c r="H33" i="13"/>
  <c r="E33" i="13"/>
  <c r="G33" i="13"/>
  <c r="H32" i="14"/>
  <c r="F32" i="14"/>
  <c r="G32" i="14"/>
  <c r="E32" i="14"/>
  <c r="A33" i="14" a="1"/>
  <c r="A33" i="14" s="1"/>
  <c r="D32" i="14"/>
  <c r="B32" i="14"/>
  <c r="C32" i="14"/>
  <c r="B33" i="13"/>
  <c r="C33" i="13"/>
  <c r="D33" i="13"/>
  <c r="A34" i="13" a="1"/>
  <c r="A34" i="13" s="1"/>
  <c r="E34" i="13" l="1"/>
  <c r="F34" i="13"/>
  <c r="G34" i="13"/>
  <c r="H34" i="13"/>
  <c r="H33" i="14"/>
  <c r="G33" i="14"/>
  <c r="F33" i="14"/>
  <c r="E33" i="14"/>
  <c r="A34" i="14" a="1"/>
  <c r="A34" i="14" s="1"/>
  <c r="B33" i="14"/>
  <c r="C33" i="14"/>
  <c r="D33" i="14"/>
  <c r="C34" i="13"/>
  <c r="D34" i="13"/>
  <c r="B34" i="13"/>
  <c r="A35" i="13" a="1"/>
  <c r="A35" i="13" s="1"/>
  <c r="H34" i="14" l="1"/>
  <c r="E34" i="14"/>
  <c r="F34" i="14"/>
  <c r="G34" i="14"/>
  <c r="H35" i="13"/>
  <c r="E35" i="13"/>
  <c r="G35" i="13"/>
  <c r="F35" i="13"/>
  <c r="A35" i="14" a="1"/>
  <c r="A35" i="14" s="1"/>
  <c r="B34" i="14"/>
  <c r="C34" i="14"/>
  <c r="D34" i="14"/>
  <c r="B35" i="13"/>
  <c r="C35" i="13"/>
  <c r="D35" i="13"/>
  <c r="A36" i="13" a="1"/>
  <c r="A36" i="13" s="1"/>
  <c r="E36" i="13" l="1"/>
  <c r="F36" i="13"/>
  <c r="H36" i="13"/>
  <c r="G36" i="13"/>
  <c r="H35" i="14"/>
  <c r="E35" i="14"/>
  <c r="G35" i="14"/>
  <c r="F35" i="14"/>
  <c r="A36" i="14" a="1"/>
  <c r="A36" i="14" s="1"/>
  <c r="C35" i="14"/>
  <c r="D35" i="14"/>
  <c r="B35" i="14"/>
  <c r="D36" i="13"/>
  <c r="C36" i="13"/>
  <c r="B36" i="13"/>
  <c r="A37" i="13" a="1"/>
  <c r="A37" i="13" s="1"/>
  <c r="A38" i="13" l="1" a="1"/>
  <c r="A38" i="13" s="1"/>
  <c r="H37" i="13"/>
  <c r="E37" i="13"/>
  <c r="G37" i="13"/>
  <c r="F37" i="13"/>
  <c r="H36" i="14"/>
  <c r="G36" i="14"/>
  <c r="F36" i="14"/>
  <c r="E36" i="14"/>
  <c r="A37" i="14" a="1"/>
  <c r="A37" i="14" s="1"/>
  <c r="D36" i="14"/>
  <c r="B36" i="14"/>
  <c r="C36" i="14"/>
  <c r="C37" i="13"/>
  <c r="B37" i="13"/>
  <c r="D37" i="13"/>
  <c r="E38" i="13" l="1"/>
  <c r="F38" i="13"/>
  <c r="H38" i="13"/>
  <c r="G38" i="13"/>
  <c r="D38" i="13"/>
  <c r="A39" i="13" a="1"/>
  <c r="A39" i="13" s="1"/>
  <c r="C38" i="13"/>
  <c r="B38" i="13"/>
  <c r="E37" i="14"/>
  <c r="H37" i="14"/>
  <c r="G37" i="14"/>
  <c r="F37" i="14"/>
  <c r="A38" i="14" a="1"/>
  <c r="A38" i="14" s="1"/>
  <c r="B37" i="14"/>
  <c r="C37" i="14"/>
  <c r="D37" i="14"/>
  <c r="H38" i="14" l="1"/>
  <c r="G38" i="14"/>
  <c r="F38" i="14"/>
  <c r="E38" i="14"/>
  <c r="D39" i="13"/>
  <c r="H39" i="13"/>
  <c r="E39" i="13"/>
  <c r="G39" i="13"/>
  <c r="F39" i="13"/>
  <c r="B39" i="13"/>
  <c r="C39" i="13"/>
  <c r="A40" i="13" a="1"/>
  <c r="A40" i="13" s="1"/>
  <c r="A41" i="13" s="1" a="1"/>
  <c r="A41" i="13" s="1"/>
  <c r="A39" i="14" a="1"/>
  <c r="A39" i="14" s="1"/>
  <c r="B38" i="14"/>
  <c r="C38" i="14"/>
  <c r="D38" i="14"/>
  <c r="D41" i="13" l="1"/>
  <c r="H41" i="13"/>
  <c r="E41" i="13"/>
  <c r="G41" i="13"/>
  <c r="F41" i="13"/>
  <c r="H39" i="14"/>
  <c r="F39" i="14"/>
  <c r="E39" i="14"/>
  <c r="G39" i="14"/>
  <c r="B40" i="13"/>
  <c r="D40" i="13"/>
  <c r="E40" i="13"/>
  <c r="F40" i="13"/>
  <c r="G40" i="13"/>
  <c r="H40" i="13"/>
  <c r="C40" i="13"/>
  <c r="A40" i="14" a="1"/>
  <c r="A40" i="14" s="1"/>
  <c r="C39" i="14"/>
  <c r="D39" i="14"/>
  <c r="B39" i="14"/>
  <c r="A42" i="13" a="1"/>
  <c r="A42" i="13" s="1"/>
  <c r="C41" i="13"/>
  <c r="B41" i="13"/>
  <c r="H40" i="14" l="1"/>
  <c r="F40" i="14"/>
  <c r="G40" i="14"/>
  <c r="E40" i="14"/>
  <c r="F42" i="13"/>
  <c r="H42" i="13"/>
  <c r="G42" i="13"/>
  <c r="E42" i="13"/>
  <c r="A41" i="14" a="1"/>
  <c r="A41" i="14" s="1"/>
  <c r="D40" i="14"/>
  <c r="B40" i="14"/>
  <c r="C40" i="14"/>
  <c r="C42" i="13"/>
  <c r="B42" i="13"/>
  <c r="D42" i="13"/>
  <c r="A43" i="13" a="1"/>
  <c r="A43" i="13" s="1"/>
  <c r="H41" i="14" l="1"/>
  <c r="G41" i="14"/>
  <c r="F41" i="14"/>
  <c r="E41" i="14"/>
  <c r="H43" i="13"/>
  <c r="G43" i="13"/>
  <c r="F43" i="13"/>
  <c r="E43" i="13"/>
  <c r="A42" i="14" a="1"/>
  <c r="A42" i="14" s="1"/>
  <c r="B41" i="14"/>
  <c r="C41" i="14"/>
  <c r="D41" i="14"/>
  <c r="D43" i="13"/>
  <c r="C43" i="13"/>
  <c r="B43" i="13"/>
  <c r="A44" i="13" a="1"/>
  <c r="A44" i="13" s="1"/>
  <c r="E44" i="13" l="1"/>
  <c r="H44" i="13"/>
  <c r="G44" i="13"/>
  <c r="F44" i="13"/>
  <c r="H42" i="14"/>
  <c r="E42" i="14"/>
  <c r="F42" i="14"/>
  <c r="G42" i="14"/>
  <c r="A43" i="14" a="1"/>
  <c r="A43" i="14" s="1"/>
  <c r="C42" i="14"/>
  <c r="B42" i="14"/>
  <c r="D42" i="14"/>
  <c r="B44" i="13"/>
  <c r="A45" i="13" a="1"/>
  <c r="A45" i="13" s="1"/>
  <c r="C44" i="13"/>
  <c r="D44" i="13"/>
  <c r="C45" i="13" l="1"/>
  <c r="H45" i="13"/>
  <c r="G45" i="13"/>
  <c r="F45" i="13"/>
  <c r="E45" i="13"/>
  <c r="H43" i="14"/>
  <c r="G43" i="14"/>
  <c r="E43" i="14"/>
  <c r="F43" i="14"/>
  <c r="B45" i="13"/>
  <c r="A44" i="14" a="1"/>
  <c r="A44" i="14" s="1"/>
  <c r="D43" i="14"/>
  <c r="C43" i="14"/>
  <c r="B43" i="14"/>
  <c r="D45" i="13"/>
  <c r="A46" i="13" a="1"/>
  <c r="A46" i="13" s="1"/>
  <c r="E46" i="13" l="1"/>
  <c r="H46" i="13"/>
  <c r="G46" i="13"/>
  <c r="F46" i="13"/>
  <c r="H44" i="14"/>
  <c r="G44" i="14"/>
  <c r="F44" i="14"/>
  <c r="E44" i="14"/>
  <c r="A45" i="14" a="1"/>
  <c r="A45" i="14" s="1"/>
  <c r="B44" i="14"/>
  <c r="C44" i="14"/>
  <c r="D44" i="14"/>
  <c r="C46" i="13"/>
  <c r="A47" i="13" a="1"/>
  <c r="A47" i="13" s="1"/>
  <c r="D46" i="13"/>
  <c r="B46" i="13"/>
  <c r="G45" i="14" l="1"/>
  <c r="H45" i="14"/>
  <c r="F45" i="14"/>
  <c r="E45" i="14"/>
  <c r="D47" i="13"/>
  <c r="F47" i="13"/>
  <c r="H47" i="13"/>
  <c r="G47" i="13"/>
  <c r="E47" i="13"/>
  <c r="A46" i="14" a="1"/>
  <c r="A46" i="14" s="1"/>
  <c r="B45" i="14"/>
  <c r="C45" i="14"/>
  <c r="D45" i="14"/>
  <c r="B47" i="13"/>
  <c r="A48" i="13" a="1"/>
  <c r="A48" i="13" s="1"/>
  <c r="C47" i="13"/>
  <c r="H46" i="14" l="1"/>
  <c r="G46" i="14"/>
  <c r="F46" i="14"/>
  <c r="E46" i="14"/>
  <c r="E48" i="13"/>
  <c r="G48" i="13"/>
  <c r="H48" i="13"/>
  <c r="F48" i="13"/>
  <c r="C48" i="13"/>
  <c r="D48" i="13"/>
  <c r="A47" i="14" a="1"/>
  <c r="A47" i="14" s="1"/>
  <c r="C46" i="14"/>
  <c r="D46" i="14"/>
  <c r="B46" i="14"/>
  <c r="B48" i="13"/>
  <c r="A49" i="13" a="1"/>
  <c r="A49" i="13" s="1"/>
  <c r="F49" i="13" l="1"/>
  <c r="E49" i="13"/>
  <c r="H49" i="13"/>
  <c r="G49" i="13"/>
  <c r="H47" i="14"/>
  <c r="F47" i="14"/>
  <c r="G47" i="14"/>
  <c r="E47" i="14"/>
  <c r="A48" i="14" a="1"/>
  <c r="A48" i="14" s="1"/>
  <c r="D47" i="14"/>
  <c r="B47" i="14"/>
  <c r="C47" i="14"/>
  <c r="D49" i="13"/>
  <c r="A50" i="13" a="1"/>
  <c r="A50" i="13" s="1"/>
  <c r="C49" i="13"/>
  <c r="B49" i="13"/>
  <c r="E50" i="13" l="1"/>
  <c r="G50" i="13"/>
  <c r="F50" i="13"/>
  <c r="H50" i="13"/>
  <c r="H48" i="14"/>
  <c r="G48" i="14"/>
  <c r="F48" i="14"/>
  <c r="E48" i="14"/>
  <c r="C50" i="13"/>
  <c r="B50" i="13"/>
  <c r="A49" i="14" a="1"/>
  <c r="A49" i="14" s="1"/>
  <c r="B48" i="14"/>
  <c r="C48" i="14"/>
  <c r="D48" i="14"/>
  <c r="A51" i="13" a="1"/>
  <c r="A51" i="13" s="1"/>
  <c r="D50" i="13"/>
  <c r="C51" i="13" l="1"/>
  <c r="H51" i="13"/>
  <c r="E51" i="13"/>
  <c r="F51" i="13"/>
  <c r="G51" i="13"/>
  <c r="H49" i="14"/>
  <c r="G49" i="14"/>
  <c r="F49" i="14"/>
  <c r="E49" i="14"/>
  <c r="A50" i="14" a="1"/>
  <c r="A50" i="14" s="1"/>
  <c r="B49" i="14"/>
  <c r="D49" i="14"/>
  <c r="C49" i="14"/>
  <c r="A52" i="13" a="1"/>
  <c r="A52" i="13" s="1"/>
  <c r="D51" i="13"/>
  <c r="B51" i="13"/>
  <c r="E52" i="13" l="1"/>
  <c r="F52" i="13"/>
  <c r="G52" i="13"/>
  <c r="H52" i="13"/>
  <c r="H50" i="14"/>
  <c r="E50" i="14"/>
  <c r="F50" i="14"/>
  <c r="G50" i="14"/>
  <c r="C52" i="13"/>
  <c r="B52" i="13"/>
  <c r="D52" i="13"/>
  <c r="A51" i="14" a="1"/>
  <c r="A51" i="14" s="1"/>
  <c r="C50" i="14"/>
  <c r="B50" i="14"/>
  <c r="D50" i="14"/>
  <c r="A53" i="13" a="1"/>
  <c r="A53" i="13" s="1"/>
  <c r="H53" i="13" l="1"/>
  <c r="E53" i="13"/>
  <c r="G53" i="13"/>
  <c r="F53" i="13"/>
  <c r="H51" i="14"/>
  <c r="E51" i="14"/>
  <c r="G51" i="14"/>
  <c r="F51" i="14"/>
  <c r="C53" i="13"/>
  <c r="A52" i="14" a="1"/>
  <c r="A52" i="14" s="1"/>
  <c r="D51" i="14"/>
  <c r="B51" i="14"/>
  <c r="C51" i="14"/>
  <c r="B53" i="13"/>
  <c r="A54" i="13" a="1"/>
  <c r="A54" i="13" s="1"/>
  <c r="D53" i="13"/>
  <c r="H52" i="14" l="1"/>
  <c r="G52" i="14"/>
  <c r="F52" i="14"/>
  <c r="E52" i="14"/>
  <c r="C54" i="13"/>
  <c r="E54" i="13"/>
  <c r="F54" i="13"/>
  <c r="H54" i="13"/>
  <c r="G54" i="13"/>
  <c r="A53" i="14" a="1"/>
  <c r="A53" i="14" s="1"/>
  <c r="D52" i="14"/>
  <c r="B52" i="14"/>
  <c r="C52" i="14"/>
  <c r="B54" i="13"/>
  <c r="A55" i="13" a="1"/>
  <c r="A55" i="13" s="1"/>
  <c r="D54" i="13"/>
  <c r="E53" i="14" l="1"/>
  <c r="H53" i="14"/>
  <c r="G53" i="14"/>
  <c r="F53" i="14"/>
  <c r="C55" i="13"/>
  <c r="E55" i="13"/>
  <c r="G55" i="13"/>
  <c r="H55" i="13"/>
  <c r="F55" i="13"/>
  <c r="A54" i="14" a="1"/>
  <c r="A54" i="14" s="1"/>
  <c r="B53" i="14"/>
  <c r="C53" i="14"/>
  <c r="D53" i="14"/>
  <c r="B55" i="13"/>
  <c r="A56" i="13" a="1"/>
  <c r="A56" i="13" s="1"/>
  <c r="D55" i="13"/>
  <c r="H54" i="14" l="1"/>
  <c r="G54" i="14"/>
  <c r="F54" i="14"/>
  <c r="E54" i="14"/>
  <c r="C56" i="13"/>
  <c r="E56" i="13"/>
  <c r="F56" i="13"/>
  <c r="G56" i="13"/>
  <c r="H56" i="13"/>
  <c r="D56" i="13"/>
  <c r="A55" i="14" a="1"/>
  <c r="A55" i="14" s="1"/>
  <c r="C54" i="14"/>
  <c r="B54" i="14"/>
  <c r="D54" i="14"/>
  <c r="B56" i="13"/>
  <c r="A57" i="13" a="1"/>
  <c r="A57" i="13" s="1"/>
  <c r="C57" i="13" l="1"/>
  <c r="H57" i="13"/>
  <c r="E57" i="13"/>
  <c r="G57" i="13"/>
  <c r="F57" i="13"/>
  <c r="H55" i="14"/>
  <c r="F55" i="14"/>
  <c r="E55" i="14"/>
  <c r="G55" i="14"/>
  <c r="D57" i="13"/>
  <c r="A56" i="14" a="1"/>
  <c r="A56" i="14" s="1"/>
  <c r="C55" i="14"/>
  <c r="D55" i="14"/>
  <c r="B55" i="14"/>
  <c r="B57" i="13"/>
  <c r="A58" i="13" a="1"/>
  <c r="A58" i="13" s="1"/>
  <c r="C58" i="13" l="1"/>
  <c r="H58" i="13"/>
  <c r="E58" i="13"/>
  <c r="G58" i="13"/>
  <c r="F58" i="13"/>
  <c r="H56" i="14"/>
  <c r="F56" i="14"/>
  <c r="G56" i="14"/>
  <c r="E56" i="14"/>
  <c r="D58" i="13"/>
  <c r="A57" i="14" a="1"/>
  <c r="A57" i="14" s="1"/>
  <c r="D56" i="14"/>
  <c r="B56" i="14"/>
  <c r="C56" i="14"/>
  <c r="B58" i="13"/>
  <c r="A59" i="13" a="1"/>
  <c r="A59" i="13" s="1"/>
  <c r="D59" i="13" l="1"/>
  <c r="H59" i="13"/>
  <c r="G59" i="13"/>
  <c r="E59" i="13"/>
  <c r="F59" i="13"/>
  <c r="H57" i="14"/>
  <c r="G57" i="14"/>
  <c r="F57" i="14"/>
  <c r="E57" i="14"/>
  <c r="C59" i="13"/>
  <c r="A58" i="14" a="1"/>
  <c r="A58" i="14" s="1"/>
  <c r="B57" i="14"/>
  <c r="C57" i="14"/>
  <c r="D57" i="14"/>
  <c r="B59" i="13"/>
  <c r="A60" i="13" a="1"/>
  <c r="A60" i="13" s="1"/>
  <c r="E60" i="13" l="1"/>
  <c r="H60" i="13"/>
  <c r="G60" i="13"/>
  <c r="F60" i="13"/>
  <c r="H58" i="14"/>
  <c r="E58" i="14"/>
  <c r="F58" i="14"/>
  <c r="G58" i="14"/>
  <c r="A59" i="14" a="1"/>
  <c r="A59" i="14" s="1"/>
  <c r="B58" i="14"/>
  <c r="C58" i="14"/>
  <c r="D58" i="14"/>
  <c r="B60" i="13"/>
  <c r="A61" i="13" a="1"/>
  <c r="A61" i="13" s="1"/>
  <c r="C60" i="13"/>
  <c r="D60" i="13"/>
  <c r="H59" i="14" l="1"/>
  <c r="G59" i="14"/>
  <c r="E59" i="14"/>
  <c r="F59" i="14"/>
  <c r="C61" i="13"/>
  <c r="H61" i="13"/>
  <c r="G61" i="13"/>
  <c r="F61" i="13"/>
  <c r="E61" i="13"/>
  <c r="A60" i="14" a="1"/>
  <c r="A60" i="14" s="1"/>
  <c r="C59" i="14"/>
  <c r="D59" i="14"/>
  <c r="B59" i="14"/>
  <c r="B61" i="13"/>
  <c r="A62" i="13" a="1"/>
  <c r="A62" i="13" s="1"/>
  <c r="D61" i="13"/>
  <c r="C62" i="13" l="1"/>
  <c r="E62" i="13"/>
  <c r="H62" i="13"/>
  <c r="G62" i="13"/>
  <c r="F62" i="13"/>
  <c r="H60" i="14"/>
  <c r="G60" i="14"/>
  <c r="F60" i="14"/>
  <c r="E60" i="14"/>
  <c r="A61" i="14" a="1"/>
  <c r="A61" i="14" s="1"/>
  <c r="D60" i="14"/>
  <c r="B60" i="14"/>
  <c r="C60" i="14"/>
  <c r="B62" i="13"/>
  <c r="A63" i="13" a="1"/>
  <c r="A63" i="13" s="1"/>
  <c r="D62" i="13"/>
  <c r="G61" i="14" l="1"/>
  <c r="H61" i="14"/>
  <c r="F61" i="14"/>
  <c r="E61" i="14"/>
  <c r="C63" i="13"/>
  <c r="F63" i="13"/>
  <c r="G63" i="13"/>
  <c r="H63" i="13"/>
  <c r="E63" i="13"/>
  <c r="B63" i="13"/>
  <c r="A62" i="14" a="1"/>
  <c r="A62" i="14" s="1"/>
  <c r="B61" i="14"/>
  <c r="C61" i="14"/>
  <c r="D61" i="14"/>
  <c r="A64" i="13" a="1"/>
  <c r="A64" i="13" s="1"/>
  <c r="D63" i="13"/>
  <c r="H62" i="14" l="1"/>
  <c r="G62" i="14"/>
  <c r="F62" i="14"/>
  <c r="E62" i="14"/>
  <c r="E64" i="13"/>
  <c r="G64" i="13"/>
  <c r="F64" i="13"/>
  <c r="H64" i="13"/>
  <c r="A63" i="14" a="1"/>
  <c r="A63" i="14" s="1"/>
  <c r="B62" i="14"/>
  <c r="C62" i="14"/>
  <c r="D62" i="14"/>
  <c r="B64" i="13"/>
  <c r="A65" i="13" a="1"/>
  <c r="A65" i="13" s="1"/>
  <c r="C64" i="13"/>
  <c r="D64" i="13"/>
  <c r="H63" i="14" l="1"/>
  <c r="F63" i="14"/>
  <c r="G63" i="14"/>
  <c r="E63" i="14"/>
  <c r="F65" i="13"/>
  <c r="H65" i="13"/>
  <c r="E65" i="13"/>
  <c r="G65" i="13"/>
  <c r="B65" i="13"/>
  <c r="D65" i="13"/>
  <c r="A64" i="14" a="1"/>
  <c r="A64" i="14" s="1"/>
  <c r="C63" i="14"/>
  <c r="D63" i="14"/>
  <c r="B63" i="14"/>
  <c r="A66" i="13" a="1"/>
  <c r="A66" i="13" s="1"/>
  <c r="C65" i="13"/>
  <c r="H64" i="14" l="1"/>
  <c r="G64" i="14"/>
  <c r="F64" i="14"/>
  <c r="E64" i="14"/>
  <c r="C66" i="13"/>
  <c r="E66" i="13"/>
  <c r="F66" i="13"/>
  <c r="G66" i="13"/>
  <c r="H66" i="13"/>
  <c r="A65" i="14" a="1"/>
  <c r="A65" i="14" s="1"/>
  <c r="D64" i="14"/>
  <c r="B64" i="14"/>
  <c r="C64" i="14"/>
  <c r="B66" i="13"/>
  <c r="A67" i="13" a="1"/>
  <c r="A67" i="13" s="1"/>
  <c r="D66" i="13"/>
  <c r="C67" i="13" l="1"/>
  <c r="H67" i="13"/>
  <c r="F67" i="13"/>
  <c r="E67" i="13"/>
  <c r="G67" i="13"/>
  <c r="H65" i="14"/>
  <c r="G65" i="14"/>
  <c r="F65" i="14"/>
  <c r="E65" i="14"/>
  <c r="B67" i="13"/>
  <c r="A66" i="14" a="1"/>
  <c r="A66" i="14" s="1"/>
  <c r="B65" i="14"/>
  <c r="C65" i="14"/>
  <c r="D65" i="14"/>
  <c r="A68" i="13" a="1"/>
  <c r="A68" i="13" s="1"/>
  <c r="D67" i="13"/>
  <c r="H66" i="14" l="1"/>
  <c r="E66" i="14"/>
  <c r="F66" i="14"/>
  <c r="G66" i="14"/>
  <c r="C68" i="13"/>
  <c r="E68" i="13"/>
  <c r="F68" i="13"/>
  <c r="G68" i="13"/>
  <c r="H68" i="13"/>
  <c r="A67" i="14" a="1"/>
  <c r="A67" i="14" s="1"/>
  <c r="B66" i="14"/>
  <c r="C66" i="14"/>
  <c r="D66" i="14"/>
  <c r="B68" i="13"/>
  <c r="A69" i="13" a="1"/>
  <c r="A69" i="13" s="1"/>
  <c r="D68" i="13"/>
  <c r="H67" i="14" l="1"/>
  <c r="E67" i="14"/>
  <c r="G67" i="14"/>
  <c r="F67" i="14"/>
  <c r="H69" i="13"/>
  <c r="E69" i="13"/>
  <c r="G69" i="13"/>
  <c r="F69" i="13"/>
  <c r="B69" i="13"/>
  <c r="A68" i="14" a="1"/>
  <c r="A68" i="14" s="1"/>
  <c r="C67" i="14"/>
  <c r="D67" i="14"/>
  <c r="B67" i="14"/>
  <c r="A70" i="13" a="1"/>
  <c r="A70" i="13" s="1"/>
  <c r="C69" i="13"/>
  <c r="D69" i="13"/>
  <c r="C70" i="13" l="1"/>
  <c r="E70" i="13"/>
  <c r="H70" i="13"/>
  <c r="G70" i="13"/>
  <c r="F70" i="13"/>
  <c r="H68" i="14"/>
  <c r="G68" i="14"/>
  <c r="F68" i="14"/>
  <c r="E68" i="14"/>
  <c r="A69" i="14" a="1"/>
  <c r="A69" i="14" s="1"/>
  <c r="D68" i="14"/>
  <c r="B68" i="14"/>
  <c r="C68" i="14"/>
  <c r="B70" i="13"/>
  <c r="A71" i="13" a="1"/>
  <c r="A71" i="13" s="1"/>
  <c r="D70" i="13"/>
  <c r="D71" i="13" l="1"/>
  <c r="H71" i="13"/>
  <c r="E71" i="13"/>
  <c r="G71" i="13"/>
  <c r="F71" i="13"/>
  <c r="G69" i="14"/>
  <c r="F69" i="14"/>
  <c r="H69" i="14"/>
  <c r="E69" i="14"/>
  <c r="B71" i="13"/>
  <c r="A70" i="14" a="1"/>
  <c r="A70" i="14" s="1"/>
  <c r="B69" i="14"/>
  <c r="C69" i="14"/>
  <c r="D69" i="14"/>
  <c r="A72" i="13" a="1"/>
  <c r="A72" i="13" s="1"/>
  <c r="C71" i="13"/>
  <c r="C72" i="13" l="1"/>
  <c r="E72" i="13"/>
  <c r="H72" i="13"/>
  <c r="G72" i="13"/>
  <c r="F72" i="13"/>
  <c r="H70" i="14"/>
  <c r="G70" i="14"/>
  <c r="F70" i="14"/>
  <c r="E70" i="14"/>
  <c r="A71" i="14" a="1"/>
  <c r="A71" i="14" s="1"/>
  <c r="B70" i="14"/>
  <c r="C70" i="14"/>
  <c r="D70" i="14"/>
  <c r="D72" i="13"/>
  <c r="B72" i="13"/>
  <c r="A73" i="13" a="1"/>
  <c r="A73" i="13" s="1"/>
  <c r="C73" i="13" l="1"/>
  <c r="H73" i="13"/>
  <c r="E73" i="13"/>
  <c r="G73" i="13"/>
  <c r="F73" i="13"/>
  <c r="H71" i="14"/>
  <c r="F71" i="14"/>
  <c r="E71" i="14"/>
  <c r="G71" i="14"/>
  <c r="B73" i="13"/>
  <c r="D73" i="13"/>
  <c r="A72" i="14" a="1"/>
  <c r="A72" i="14" s="1"/>
  <c r="C71" i="14"/>
  <c r="D71" i="14"/>
  <c r="B71" i="14"/>
  <c r="A74" i="13" a="1"/>
  <c r="A74" i="13" s="1"/>
  <c r="C74" i="13" l="1"/>
  <c r="H74" i="13"/>
  <c r="E74" i="13"/>
  <c r="F74" i="13"/>
  <c r="G74" i="13"/>
  <c r="H72" i="14"/>
  <c r="F72" i="14"/>
  <c r="G72" i="14"/>
  <c r="E72" i="14"/>
  <c r="A73" i="14" a="1"/>
  <c r="A73" i="14" s="1"/>
  <c r="D72" i="14"/>
  <c r="B72" i="14"/>
  <c r="C72" i="14"/>
  <c r="D74" i="13"/>
  <c r="B74" i="13"/>
  <c r="A75" i="13" a="1"/>
  <c r="A75" i="13" s="1"/>
  <c r="D75" i="13" l="1"/>
  <c r="H75" i="13"/>
  <c r="G75" i="13"/>
  <c r="F75" i="13"/>
  <c r="E75" i="13"/>
  <c r="H73" i="14"/>
  <c r="G73" i="14"/>
  <c r="F73" i="14"/>
  <c r="E73" i="14"/>
  <c r="B75" i="13"/>
  <c r="A74" i="14" a="1"/>
  <c r="A74" i="14" s="1"/>
  <c r="B73" i="14"/>
  <c r="C73" i="14"/>
  <c r="D73" i="14"/>
  <c r="A76" i="13" a="1"/>
  <c r="A76" i="13" s="1"/>
  <c r="C75" i="13"/>
  <c r="H74" i="14" l="1"/>
  <c r="E74" i="14"/>
  <c r="F74" i="14"/>
  <c r="G74" i="14"/>
  <c r="E76" i="13"/>
  <c r="F76" i="13"/>
  <c r="H76" i="13"/>
  <c r="G76" i="13"/>
  <c r="A75" i="14" a="1"/>
  <c r="A75" i="14" s="1"/>
  <c r="B74" i="14"/>
  <c r="C74" i="14"/>
  <c r="D74" i="14"/>
  <c r="C76" i="13"/>
  <c r="B76" i="13"/>
  <c r="A77" i="13" a="1"/>
  <c r="A77" i="13" s="1"/>
  <c r="D76" i="13"/>
  <c r="H75" i="14" l="1"/>
  <c r="G75" i="14"/>
  <c r="E75" i="14"/>
  <c r="F75" i="14"/>
  <c r="C77" i="13"/>
  <c r="H77" i="13"/>
  <c r="G77" i="13"/>
  <c r="F77" i="13"/>
  <c r="E77" i="13"/>
  <c r="B77" i="13"/>
  <c r="A76" i="14" a="1"/>
  <c r="A76" i="14" s="1"/>
  <c r="C75" i="14"/>
  <c r="D75" i="14"/>
  <c r="B75" i="14"/>
  <c r="A78" i="13" a="1"/>
  <c r="A78" i="13" s="1"/>
  <c r="D77" i="13"/>
  <c r="H76" i="14" l="1"/>
  <c r="G76" i="14"/>
  <c r="F76" i="14"/>
  <c r="E76" i="14"/>
  <c r="C78" i="13"/>
  <c r="E78" i="13"/>
  <c r="H78" i="13"/>
  <c r="G78" i="13"/>
  <c r="F78" i="13"/>
  <c r="B78" i="13"/>
  <c r="A77" i="14" a="1"/>
  <c r="A77" i="14" s="1"/>
  <c r="C76" i="14"/>
  <c r="D76" i="14"/>
  <c r="B76" i="14"/>
  <c r="A79" i="13" a="1"/>
  <c r="A79" i="13" s="1"/>
  <c r="D78" i="13"/>
  <c r="H77" i="14" l="1"/>
  <c r="G77" i="14"/>
  <c r="E77" i="14"/>
  <c r="F77" i="14"/>
  <c r="C79" i="13"/>
  <c r="H79" i="13"/>
  <c r="F79" i="13"/>
  <c r="G79" i="13"/>
  <c r="E79" i="13"/>
  <c r="A78" i="14" a="1"/>
  <c r="A78" i="14" s="1"/>
  <c r="B77" i="14"/>
  <c r="C77" i="14"/>
  <c r="D77" i="14"/>
  <c r="B79" i="13"/>
  <c r="A80" i="13" a="1"/>
  <c r="A80" i="13" s="1"/>
  <c r="D79" i="13"/>
  <c r="H78" i="14" l="1"/>
  <c r="G78" i="14"/>
  <c r="F78" i="14"/>
  <c r="E78" i="14"/>
  <c r="E80" i="13"/>
  <c r="F80" i="13"/>
  <c r="G80" i="13"/>
  <c r="H80" i="13"/>
  <c r="B80" i="13"/>
  <c r="A79" i="14" a="1"/>
  <c r="A79" i="14" s="1"/>
  <c r="C78" i="14"/>
  <c r="B78" i="14"/>
  <c r="D78" i="14"/>
  <c r="A81" i="13" a="1"/>
  <c r="A81" i="13" s="1"/>
  <c r="D80" i="13"/>
  <c r="C80" i="13"/>
  <c r="F81" i="13" l="1"/>
  <c r="H81" i="13"/>
  <c r="E81" i="13"/>
  <c r="G81" i="13"/>
  <c r="H79" i="14"/>
  <c r="F79" i="14"/>
  <c r="E79" i="14"/>
  <c r="G79" i="14"/>
  <c r="A80" i="14" a="1"/>
  <c r="A80" i="14" s="1"/>
  <c r="D79" i="14"/>
  <c r="C79" i="14"/>
  <c r="B79" i="14"/>
  <c r="B81" i="13"/>
  <c r="A82" i="13" a="1"/>
  <c r="A82" i="13" s="1"/>
  <c r="C81" i="13"/>
  <c r="D81" i="13"/>
  <c r="H80" i="14" l="1"/>
  <c r="F80" i="14"/>
  <c r="G80" i="14"/>
  <c r="E80" i="14"/>
  <c r="E82" i="13"/>
  <c r="G82" i="13"/>
  <c r="H82" i="13"/>
  <c r="F82" i="13"/>
  <c r="A81" i="14" a="1"/>
  <c r="A81" i="14" s="1"/>
  <c r="B80" i="14"/>
  <c r="C80" i="14"/>
  <c r="D80" i="14"/>
  <c r="A83" i="13" a="1"/>
  <c r="A83" i="13" s="1"/>
  <c r="C82" i="13"/>
  <c r="B82" i="13"/>
  <c r="D82" i="13"/>
  <c r="H81" i="14" l="1"/>
  <c r="G81" i="14"/>
  <c r="F81" i="14"/>
  <c r="E81" i="14"/>
  <c r="H83" i="13"/>
  <c r="E83" i="13"/>
  <c r="G83" i="13"/>
  <c r="F83" i="13"/>
  <c r="A82" i="14" a="1"/>
  <c r="A82" i="14" s="1"/>
  <c r="B81" i="14"/>
  <c r="C81" i="14"/>
  <c r="D81" i="14"/>
  <c r="A84" i="13" a="1"/>
  <c r="A84" i="13" s="1"/>
  <c r="D83" i="13"/>
  <c r="C83" i="13"/>
  <c r="B83" i="13"/>
  <c r="H82" i="14" l="1"/>
  <c r="E82" i="14"/>
  <c r="F82" i="14"/>
  <c r="G82" i="14"/>
  <c r="E84" i="13"/>
  <c r="G84" i="13"/>
  <c r="F84" i="13"/>
  <c r="H84" i="13"/>
  <c r="A83" i="14" a="1"/>
  <c r="A83" i="14" s="1"/>
  <c r="C82" i="14"/>
  <c r="D82" i="14"/>
  <c r="B82" i="14"/>
  <c r="D84" i="13"/>
  <c r="C84" i="13"/>
  <c r="B84" i="13"/>
  <c r="A85" i="13" a="1"/>
  <c r="A85" i="13" s="1"/>
  <c r="H83" i="14" l="1"/>
  <c r="E83" i="14"/>
  <c r="G83" i="14"/>
  <c r="F83" i="14"/>
  <c r="H85" i="13"/>
  <c r="E85" i="13"/>
  <c r="G85" i="13"/>
  <c r="F85" i="13"/>
  <c r="A84" i="14" a="1"/>
  <c r="A84" i="14" s="1"/>
  <c r="D83" i="14"/>
  <c r="B83" i="14"/>
  <c r="C83" i="14"/>
  <c r="A86" i="13" a="1"/>
  <c r="A86" i="13" s="1"/>
  <c r="D85" i="13"/>
  <c r="B85" i="13"/>
  <c r="C85" i="13"/>
  <c r="H84" i="14" l="1"/>
  <c r="G84" i="14"/>
  <c r="F84" i="14"/>
  <c r="E84" i="14"/>
  <c r="E86" i="13"/>
  <c r="F86" i="13"/>
  <c r="G86" i="13"/>
  <c r="H86" i="13"/>
  <c r="A85" i="14" a="1"/>
  <c r="A85" i="14" s="1"/>
  <c r="B84" i="14"/>
  <c r="C84" i="14"/>
  <c r="D84" i="14"/>
  <c r="D86" i="13"/>
  <c r="C86" i="13"/>
  <c r="B86" i="13"/>
  <c r="A87" i="13" a="1"/>
  <c r="A87" i="13" s="1"/>
  <c r="E87" i="13" l="1"/>
  <c r="G87" i="13"/>
  <c r="H87" i="13"/>
  <c r="F87" i="13"/>
  <c r="G85" i="14"/>
  <c r="H85" i="14"/>
  <c r="F85" i="14"/>
  <c r="E85" i="14"/>
  <c r="A86" i="14" a="1"/>
  <c r="A86" i="14" s="1"/>
  <c r="B85" i="14"/>
  <c r="D85" i="14"/>
  <c r="C85" i="14"/>
  <c r="C87" i="13"/>
  <c r="D87" i="13"/>
  <c r="B87" i="13"/>
  <c r="A88" i="13" a="1"/>
  <c r="A88" i="13" s="1"/>
  <c r="H86" i="14" l="1"/>
  <c r="G86" i="14"/>
  <c r="F86" i="14"/>
  <c r="E86" i="14"/>
  <c r="G88" i="13"/>
  <c r="H88" i="13"/>
  <c r="E88" i="13"/>
  <c r="F88" i="13"/>
  <c r="A87" i="14" a="1"/>
  <c r="A87" i="14" s="1"/>
  <c r="C86" i="14"/>
  <c r="B86" i="14"/>
  <c r="D86" i="14"/>
  <c r="C88" i="13"/>
  <c r="B88" i="13"/>
  <c r="A89" i="13" a="1"/>
  <c r="A89" i="13" s="1"/>
  <c r="D88" i="13"/>
  <c r="D89" i="13" l="1"/>
  <c r="G89" i="13"/>
  <c r="H89" i="13"/>
  <c r="F89" i="13"/>
  <c r="E89" i="13"/>
  <c r="H87" i="14"/>
  <c r="F87" i="14"/>
  <c r="E87" i="14"/>
  <c r="G87" i="14"/>
  <c r="A88" i="14" a="1"/>
  <c r="A88" i="14" s="1"/>
  <c r="D87" i="14"/>
  <c r="B87" i="14"/>
  <c r="C87" i="14"/>
  <c r="C89" i="13"/>
  <c r="B89" i="13"/>
  <c r="A90" i="13" a="1"/>
  <c r="A90" i="13" s="1"/>
  <c r="H88" i="14" l="1"/>
  <c r="F88" i="14"/>
  <c r="G88" i="14"/>
  <c r="E88" i="14"/>
  <c r="G90" i="13"/>
  <c r="H90" i="13"/>
  <c r="E90" i="13"/>
  <c r="F90" i="13"/>
  <c r="A89" i="14" a="1"/>
  <c r="A89" i="14" s="1"/>
  <c r="D88" i="14"/>
  <c r="B88" i="14"/>
  <c r="C88" i="14"/>
  <c r="C90" i="13"/>
  <c r="B90" i="13"/>
  <c r="A91" i="13" a="1"/>
  <c r="A91" i="13" s="1"/>
  <c r="D90" i="13"/>
  <c r="H89" i="14" l="1"/>
  <c r="G89" i="14"/>
  <c r="F89" i="14"/>
  <c r="E89" i="14"/>
  <c r="C91" i="13"/>
  <c r="G91" i="13"/>
  <c r="H91" i="13"/>
  <c r="E91" i="13"/>
  <c r="F91" i="13"/>
  <c r="A90" i="14" a="1"/>
  <c r="A90" i="14" s="1"/>
  <c r="B89" i="14"/>
  <c r="C89" i="14"/>
  <c r="D89" i="14"/>
  <c r="D91" i="13"/>
  <c r="B91" i="13"/>
  <c r="A92" i="13" a="1"/>
  <c r="A92" i="13" s="1"/>
  <c r="C92" i="13" l="1"/>
  <c r="H92" i="13"/>
  <c r="E92" i="13"/>
  <c r="G92" i="13"/>
  <c r="F92" i="13"/>
  <c r="H90" i="14"/>
  <c r="E90" i="14"/>
  <c r="G90" i="14"/>
  <c r="F90" i="14"/>
  <c r="A91" i="14" a="1"/>
  <c r="A91" i="14" s="1"/>
  <c r="C90" i="14"/>
  <c r="B90" i="14"/>
  <c r="D90" i="14"/>
  <c r="B92" i="13"/>
  <c r="D92" i="13"/>
  <c r="A93" i="13" a="1"/>
  <c r="A93" i="13" s="1"/>
  <c r="G93" i="13" l="1"/>
  <c r="H93" i="13"/>
  <c r="F93" i="13"/>
  <c r="E93" i="13"/>
  <c r="H91" i="14"/>
  <c r="G91" i="14"/>
  <c r="E91" i="14"/>
  <c r="F91" i="14"/>
  <c r="A92" i="14" a="1"/>
  <c r="A92" i="14" s="1"/>
  <c r="D91" i="14"/>
  <c r="B91" i="14"/>
  <c r="C91" i="14"/>
  <c r="D93" i="13"/>
  <c r="C93" i="13"/>
  <c r="B93" i="13"/>
  <c r="A94" i="13" a="1"/>
  <c r="A94" i="13" s="1"/>
  <c r="F94" i="13" l="1"/>
  <c r="H94" i="13"/>
  <c r="E94" i="13"/>
  <c r="G94" i="13"/>
  <c r="H92" i="14"/>
  <c r="G92" i="14"/>
  <c r="F92" i="14"/>
  <c r="E92" i="14"/>
  <c r="A93" i="14" a="1"/>
  <c r="A93" i="14" s="1"/>
  <c r="C92" i="14"/>
  <c r="D92" i="14"/>
  <c r="B92" i="14"/>
  <c r="D94" i="13"/>
  <c r="C94" i="13"/>
  <c r="B94" i="13"/>
  <c r="A95" i="13" a="1"/>
  <c r="A95" i="13" s="1"/>
  <c r="D95" i="13" l="1"/>
  <c r="G95" i="13"/>
  <c r="H95" i="13"/>
  <c r="E95" i="13"/>
  <c r="F95" i="13"/>
  <c r="H93" i="14"/>
  <c r="G93" i="14"/>
  <c r="F93" i="14"/>
  <c r="E93" i="14"/>
  <c r="A94" i="14" a="1"/>
  <c r="A94" i="14" s="1"/>
  <c r="B93" i="14"/>
  <c r="C93" i="14"/>
  <c r="D93" i="14"/>
  <c r="C95" i="13"/>
  <c r="B95" i="13"/>
  <c r="A96" i="13" a="1"/>
  <c r="A96" i="13" s="1"/>
  <c r="H96" i="13" l="1"/>
  <c r="E96" i="13"/>
  <c r="G96" i="13"/>
  <c r="F96" i="13"/>
  <c r="H94" i="14"/>
  <c r="G94" i="14"/>
  <c r="F94" i="14"/>
  <c r="E94" i="14"/>
  <c r="A95" i="14" a="1"/>
  <c r="A95" i="14" s="1"/>
  <c r="C94" i="14"/>
  <c r="B94" i="14"/>
  <c r="D94" i="14"/>
  <c r="D96" i="13"/>
  <c r="B96" i="13"/>
  <c r="C96" i="13"/>
  <c r="A97" i="13" a="1"/>
  <c r="A97" i="13" s="1"/>
  <c r="C97" i="13" l="1"/>
  <c r="H97" i="13"/>
  <c r="E97" i="13"/>
  <c r="G97" i="13"/>
  <c r="F97" i="13"/>
  <c r="H95" i="14"/>
  <c r="F95" i="14"/>
  <c r="E95" i="14"/>
  <c r="G95" i="14"/>
  <c r="A96" i="14" a="1"/>
  <c r="A96" i="14" s="1"/>
  <c r="D95" i="14"/>
  <c r="C95" i="14"/>
  <c r="B95" i="14"/>
  <c r="D97" i="13"/>
  <c r="B97" i="13"/>
  <c r="A98" i="13" a="1"/>
  <c r="A98" i="13" s="1"/>
  <c r="E98" i="13" l="1"/>
  <c r="G98" i="13"/>
  <c r="H98" i="13"/>
  <c r="F98" i="13"/>
  <c r="H96" i="14"/>
  <c r="F96" i="14"/>
  <c r="G96" i="14"/>
  <c r="E96" i="14"/>
  <c r="A97" i="14" a="1"/>
  <c r="A97" i="14" s="1"/>
  <c r="C96" i="14"/>
  <c r="D96" i="14"/>
  <c r="B96" i="14"/>
  <c r="D98" i="13"/>
  <c r="C98" i="13"/>
  <c r="B98" i="13"/>
  <c r="A99" i="13" a="1"/>
  <c r="A99" i="13" s="1"/>
  <c r="D99" i="13" l="1"/>
  <c r="E99" i="13"/>
  <c r="F99" i="13"/>
  <c r="G99" i="13"/>
  <c r="H99" i="13"/>
  <c r="H97" i="14"/>
  <c r="G97" i="14"/>
  <c r="F97" i="14"/>
  <c r="E97" i="14"/>
  <c r="A98" i="14" a="1"/>
  <c r="A98" i="14" s="1"/>
  <c r="B97" i="14"/>
  <c r="D97" i="14"/>
  <c r="C97" i="14"/>
  <c r="C99" i="13"/>
  <c r="B99" i="13"/>
  <c r="A100" i="13" a="1"/>
  <c r="A100" i="13" s="1"/>
  <c r="E100" i="13" l="1"/>
  <c r="G100" i="13"/>
  <c r="H100" i="13"/>
  <c r="F100" i="13"/>
  <c r="H98" i="14"/>
  <c r="E98" i="14"/>
  <c r="F98" i="14"/>
  <c r="G98" i="14"/>
  <c r="A99" i="14" a="1"/>
  <c r="A99" i="14" s="1"/>
  <c r="C98" i="14"/>
  <c r="D98" i="14"/>
  <c r="B98" i="14"/>
  <c r="A101" i="13" a="1"/>
  <c r="A101" i="13" s="1"/>
  <c r="D100" i="13"/>
  <c r="C100" i="13"/>
  <c r="B100" i="13"/>
  <c r="H99" i="14" l="1"/>
  <c r="E99" i="14"/>
  <c r="G99" i="14"/>
  <c r="F99" i="14"/>
  <c r="E101" i="13"/>
  <c r="F101" i="13"/>
  <c r="G101" i="13"/>
  <c r="H101" i="13"/>
  <c r="A100" i="14" a="1"/>
  <c r="A100" i="14" s="1"/>
  <c r="D99" i="14"/>
  <c r="C99" i="14"/>
  <c r="B99" i="14"/>
  <c r="A102" i="13" a="1"/>
  <c r="A102" i="13" s="1"/>
  <c r="C101" i="13"/>
  <c r="D101" i="13"/>
  <c r="B101" i="13"/>
  <c r="E102" i="13" l="1"/>
  <c r="G102" i="13"/>
  <c r="H102" i="13"/>
  <c r="F102" i="13"/>
  <c r="H100" i="14"/>
  <c r="G100" i="14"/>
  <c r="F100" i="14"/>
  <c r="E100" i="14"/>
  <c r="A101" i="14" a="1"/>
  <c r="A101" i="14" s="1"/>
  <c r="B100" i="14"/>
  <c r="D100" i="14"/>
  <c r="C100" i="14"/>
  <c r="C102" i="13"/>
  <c r="B102" i="13"/>
  <c r="D102" i="13"/>
  <c r="A103" i="13" a="1"/>
  <c r="A103" i="13" s="1"/>
  <c r="E103" i="13" l="1"/>
  <c r="F103" i="13"/>
  <c r="G103" i="13"/>
  <c r="H103" i="13"/>
  <c r="G101" i="14"/>
  <c r="H101" i="14"/>
  <c r="E101" i="14"/>
  <c r="F101" i="14"/>
  <c r="A102" i="14" a="1"/>
  <c r="A102" i="14" s="1"/>
  <c r="B101" i="14"/>
  <c r="D101" i="14"/>
  <c r="C101" i="14"/>
  <c r="B103" i="13"/>
  <c r="D103" i="13"/>
  <c r="A104" i="13" a="1"/>
  <c r="A104" i="13" s="1"/>
  <c r="C103" i="13"/>
  <c r="D104" i="13" l="1"/>
  <c r="G104" i="13"/>
  <c r="F104" i="13"/>
  <c r="H104" i="13"/>
  <c r="E104" i="13"/>
  <c r="H102" i="14"/>
  <c r="G102" i="14"/>
  <c r="F102" i="14"/>
  <c r="E102" i="14"/>
  <c r="A103" i="14" a="1"/>
  <c r="A103" i="14" s="1"/>
  <c r="C102" i="14"/>
  <c r="D102" i="14"/>
  <c r="B102" i="14"/>
  <c r="C104" i="13"/>
  <c r="B104" i="13"/>
  <c r="A105" i="13" a="1"/>
  <c r="A105" i="13" s="1"/>
  <c r="F105" i="13" l="1"/>
  <c r="G105" i="13"/>
  <c r="H105" i="13"/>
  <c r="E105" i="13"/>
  <c r="H103" i="14"/>
  <c r="F103" i="14"/>
  <c r="G103" i="14"/>
  <c r="E103" i="14"/>
  <c r="A104" i="14" a="1"/>
  <c r="A104" i="14" s="1"/>
  <c r="D103" i="14"/>
  <c r="B103" i="14"/>
  <c r="C103" i="14"/>
  <c r="A106" i="13" a="1"/>
  <c r="A106" i="13" s="1"/>
  <c r="D105" i="13"/>
  <c r="C105" i="13"/>
  <c r="B105" i="13"/>
  <c r="D106" i="13" l="1"/>
  <c r="G106" i="13"/>
  <c r="H106" i="13"/>
  <c r="E106" i="13"/>
  <c r="F106" i="13"/>
  <c r="H104" i="14"/>
  <c r="G104" i="14"/>
  <c r="F104" i="14"/>
  <c r="E104" i="14"/>
  <c r="A105" i="14" a="1"/>
  <c r="A105" i="14" s="1"/>
  <c r="D104" i="14"/>
  <c r="B104" i="14"/>
  <c r="C104" i="14"/>
  <c r="C106" i="13"/>
  <c r="B106" i="13"/>
  <c r="A107" i="13" a="1"/>
  <c r="A107" i="13" s="1"/>
  <c r="G107" i="13" l="1"/>
  <c r="H107" i="13"/>
  <c r="E107" i="13"/>
  <c r="F107" i="13"/>
  <c r="H105" i="14"/>
  <c r="G105" i="14"/>
  <c r="F105" i="14"/>
  <c r="E105" i="14"/>
  <c r="A106" i="14" a="1"/>
  <c r="A106" i="14" s="1"/>
  <c r="B105" i="14"/>
  <c r="D105" i="14"/>
  <c r="C105" i="14"/>
  <c r="A108" i="13" a="1"/>
  <c r="A108" i="13" s="1"/>
  <c r="D107" i="13"/>
  <c r="B107" i="13"/>
  <c r="C107" i="13"/>
  <c r="H108" i="13" l="1"/>
  <c r="E108" i="13"/>
  <c r="G108" i="13"/>
  <c r="F108" i="13"/>
  <c r="H106" i="14"/>
  <c r="E106" i="14"/>
  <c r="G106" i="14"/>
  <c r="F106" i="14"/>
  <c r="A107" i="14" a="1"/>
  <c r="A107" i="14" s="1"/>
  <c r="C106" i="14"/>
  <c r="B106" i="14"/>
  <c r="D106" i="14"/>
  <c r="C108" i="13"/>
  <c r="D108" i="13"/>
  <c r="B108" i="13"/>
  <c r="A109" i="13" a="1"/>
  <c r="A109" i="13" s="1"/>
  <c r="G109" i="13" l="1"/>
  <c r="H109" i="13"/>
  <c r="E109" i="13"/>
  <c r="F109" i="13"/>
  <c r="H107" i="14"/>
  <c r="E107" i="14"/>
  <c r="G107" i="14"/>
  <c r="F107" i="14"/>
  <c r="A108" i="14" a="1"/>
  <c r="A108" i="14" s="1"/>
  <c r="D107" i="14"/>
  <c r="B107" i="14"/>
  <c r="C107" i="14"/>
  <c r="C109" i="13"/>
  <c r="B109" i="13"/>
  <c r="D109" i="13"/>
  <c r="A110" i="13" a="1"/>
  <c r="A110" i="13" s="1"/>
  <c r="H110" i="13" l="1"/>
  <c r="E110" i="13"/>
  <c r="G110" i="13"/>
  <c r="F110" i="13"/>
  <c r="H108" i="14"/>
  <c r="G108" i="14"/>
  <c r="F108" i="14"/>
  <c r="E108" i="14"/>
  <c r="A109" i="14" a="1"/>
  <c r="A109" i="14" s="1"/>
  <c r="D108" i="14"/>
  <c r="B108" i="14"/>
  <c r="C108" i="14"/>
  <c r="D110" i="13"/>
  <c r="C110" i="13"/>
  <c r="B110" i="13"/>
  <c r="A111" i="13" a="1"/>
  <c r="A111" i="13" s="1"/>
  <c r="D111" i="13" l="1"/>
  <c r="G111" i="13"/>
  <c r="H111" i="13"/>
  <c r="E111" i="13"/>
  <c r="F111" i="13"/>
  <c r="E109" i="14"/>
  <c r="G109" i="14"/>
  <c r="H109" i="14"/>
  <c r="F109" i="14"/>
  <c r="A110" i="14" a="1"/>
  <c r="A110" i="14" s="1"/>
  <c r="B109" i="14"/>
  <c r="C109" i="14"/>
  <c r="D109" i="14"/>
  <c r="C111" i="13"/>
  <c r="B111" i="13"/>
  <c r="A112" i="13" a="1"/>
  <c r="A112" i="13" s="1"/>
  <c r="H112" i="13" l="1"/>
  <c r="E112" i="13"/>
  <c r="G112" i="13"/>
  <c r="F112" i="13"/>
  <c r="H110" i="14"/>
  <c r="G110" i="14"/>
  <c r="F110" i="14"/>
  <c r="E110" i="14"/>
  <c r="A111" i="14" a="1"/>
  <c r="A111" i="14" s="1"/>
  <c r="C110" i="14"/>
  <c r="B110" i="14"/>
  <c r="D110" i="14"/>
  <c r="D112" i="13"/>
  <c r="C112" i="13"/>
  <c r="B112" i="13"/>
  <c r="A113" i="13" a="1"/>
  <c r="A113" i="13" s="1"/>
  <c r="D113" i="13" l="1"/>
  <c r="H113" i="13"/>
  <c r="E113" i="13"/>
  <c r="F113" i="13"/>
  <c r="G113" i="13"/>
  <c r="H111" i="14"/>
  <c r="F111" i="14"/>
  <c r="E111" i="14"/>
  <c r="G111" i="14"/>
  <c r="A112" i="14" a="1"/>
  <c r="A112" i="14" s="1"/>
  <c r="D111" i="14"/>
  <c r="B111" i="14"/>
  <c r="C111" i="14"/>
  <c r="C113" i="13"/>
  <c r="B113" i="13"/>
  <c r="A114" i="13" a="1"/>
  <c r="A114" i="13" s="1"/>
  <c r="H112" i="14" l="1"/>
  <c r="G112" i="14"/>
  <c r="F112" i="14"/>
  <c r="E112" i="14"/>
  <c r="D114" i="13"/>
  <c r="E114" i="13"/>
  <c r="G114" i="13"/>
  <c r="H114" i="13"/>
  <c r="F114" i="13"/>
  <c r="A113" i="14" a="1"/>
  <c r="A113" i="14" s="1"/>
  <c r="C112" i="14"/>
  <c r="B112" i="14"/>
  <c r="D112" i="14"/>
  <c r="C114" i="13"/>
  <c r="B114" i="13"/>
  <c r="A115" i="13" a="1"/>
  <c r="A115" i="13" s="1"/>
  <c r="E115" i="13" l="1"/>
  <c r="F115" i="13"/>
  <c r="G115" i="13"/>
  <c r="H115" i="13"/>
  <c r="G113" i="14"/>
  <c r="H113" i="14"/>
  <c r="E113" i="14"/>
  <c r="F113" i="14"/>
  <c r="A114" i="14" a="1"/>
  <c r="A114" i="14" s="1"/>
  <c r="B113" i="14"/>
  <c r="C113" i="14"/>
  <c r="D113" i="14"/>
  <c r="C115" i="13"/>
  <c r="B115" i="13"/>
  <c r="D115" i="13"/>
  <c r="A116" i="13" a="1"/>
  <c r="A116" i="13" s="1"/>
  <c r="E116" i="13" l="1"/>
  <c r="G116" i="13"/>
  <c r="H116" i="13"/>
  <c r="F116" i="13"/>
  <c r="F114" i="14"/>
  <c r="E114" i="14"/>
  <c r="H114" i="14"/>
  <c r="G114" i="14"/>
  <c r="A115" i="14" a="1"/>
  <c r="A115" i="14" s="1"/>
  <c r="C114" i="14"/>
  <c r="B114" i="14"/>
  <c r="D114" i="14"/>
  <c r="A117" i="13" a="1"/>
  <c r="A117" i="13" s="1"/>
  <c r="D116" i="13"/>
  <c r="C116" i="13"/>
  <c r="B116" i="13"/>
  <c r="E117" i="13" l="1"/>
  <c r="F117" i="13"/>
  <c r="G117" i="13"/>
  <c r="H117" i="13"/>
  <c r="G115" i="14"/>
  <c r="H115" i="14"/>
  <c r="F115" i="14"/>
  <c r="E115" i="14"/>
  <c r="A116" i="14" a="1"/>
  <c r="A116" i="14" s="1"/>
  <c r="D115" i="14"/>
  <c r="C115" i="14"/>
  <c r="B115" i="14"/>
  <c r="D117" i="13"/>
  <c r="B117" i="13"/>
  <c r="C117" i="13"/>
  <c r="A118" i="13" a="1"/>
  <c r="A118" i="13" s="1"/>
  <c r="E118" i="13" l="1"/>
  <c r="G118" i="13"/>
  <c r="H118" i="13"/>
  <c r="F118" i="13"/>
  <c r="G116" i="14"/>
  <c r="F116" i="14"/>
  <c r="H116" i="14"/>
  <c r="E116" i="14"/>
  <c r="A117" i="14" a="1"/>
  <c r="A117" i="14" s="1"/>
  <c r="B116" i="14"/>
  <c r="C116" i="14"/>
  <c r="D116" i="14"/>
  <c r="A119" i="13" a="1"/>
  <c r="A119" i="13" s="1"/>
  <c r="C118" i="13"/>
  <c r="B118" i="13"/>
  <c r="D118" i="13"/>
  <c r="A120" i="13" l="1" a="1"/>
  <c r="A120" i="13" s="1"/>
  <c r="E119" i="13"/>
  <c r="F119" i="13"/>
  <c r="G119" i="13"/>
  <c r="H119" i="13"/>
  <c r="E117" i="14"/>
  <c r="G117" i="14"/>
  <c r="F117" i="14"/>
  <c r="H117" i="14"/>
  <c r="A118" i="14" a="1"/>
  <c r="A118" i="14" s="1"/>
  <c r="B117" i="14"/>
  <c r="C117" i="14"/>
  <c r="D117" i="14"/>
  <c r="C119" i="13"/>
  <c r="B119" i="13"/>
  <c r="D119" i="13"/>
  <c r="G120" i="13" l="1"/>
  <c r="F120" i="13"/>
  <c r="H120" i="13"/>
  <c r="E120" i="13"/>
  <c r="A121" i="13" a="1"/>
  <c r="A121" i="13" s="1"/>
  <c r="A122" i="13" s="1" a="1"/>
  <c r="A122" i="13" s="1"/>
  <c r="H118" i="14"/>
  <c r="F118" i="14"/>
  <c r="E118" i="14"/>
  <c r="G118" i="14"/>
  <c r="C120" i="13"/>
  <c r="D120" i="13"/>
  <c r="B120" i="13"/>
  <c r="A119" i="14" a="1"/>
  <c r="A119" i="14" s="1"/>
  <c r="C118" i="14"/>
  <c r="B118" i="14"/>
  <c r="D118" i="14"/>
  <c r="G122" i="13" l="1"/>
  <c r="H122" i="13"/>
  <c r="E122" i="13"/>
  <c r="F122" i="13"/>
  <c r="F121" i="13"/>
  <c r="G121" i="13"/>
  <c r="H121" i="13"/>
  <c r="E121" i="13"/>
  <c r="B121" i="13"/>
  <c r="D121" i="13"/>
  <c r="C121" i="13"/>
  <c r="G119" i="14"/>
  <c r="H119" i="14"/>
  <c r="F119" i="14"/>
  <c r="E119" i="14"/>
  <c r="A120" i="14" a="1"/>
  <c r="A120" i="14" s="1"/>
  <c r="D119" i="14"/>
  <c r="C119" i="14"/>
  <c r="B119" i="14"/>
  <c r="C122" i="13"/>
  <c r="D122" i="13"/>
  <c r="A123" i="13" a="1"/>
  <c r="A123" i="13" s="1"/>
  <c r="B122" i="13"/>
  <c r="G123" i="13" l="1"/>
  <c r="H123" i="13"/>
  <c r="E123" i="13"/>
  <c r="F123" i="13"/>
  <c r="H120" i="14"/>
  <c r="G120" i="14"/>
  <c r="F120" i="14"/>
  <c r="E120" i="14"/>
  <c r="A121" i="14" a="1"/>
  <c r="A121" i="14" s="1"/>
  <c r="B120" i="14"/>
  <c r="C120" i="14"/>
  <c r="D120" i="14"/>
  <c r="C123" i="13"/>
  <c r="D123" i="13"/>
  <c r="A124" i="13" a="1"/>
  <c r="A124" i="13" s="1"/>
  <c r="B123" i="13"/>
  <c r="G121" i="14" l="1"/>
  <c r="H121" i="14"/>
  <c r="E121" i="14"/>
  <c r="F121" i="14"/>
  <c r="H124" i="13"/>
  <c r="E124" i="13"/>
  <c r="F124" i="13"/>
  <c r="G124" i="13"/>
  <c r="A122" i="14" a="1"/>
  <c r="A122" i="14" s="1"/>
  <c r="B121" i="14"/>
  <c r="C121" i="14"/>
  <c r="D121" i="14"/>
  <c r="C124" i="13"/>
  <c r="D124" i="13"/>
  <c r="A125" i="13" a="1"/>
  <c r="A125" i="13" s="1"/>
  <c r="B124" i="13"/>
  <c r="F122" i="14" l="1"/>
  <c r="E122" i="14"/>
  <c r="H122" i="14"/>
  <c r="G122" i="14"/>
  <c r="G125" i="13"/>
  <c r="H125" i="13"/>
  <c r="E125" i="13"/>
  <c r="F125" i="13"/>
  <c r="A123" i="14" a="1"/>
  <c r="A123" i="14" s="1"/>
  <c r="C122" i="14"/>
  <c r="D122" i="14"/>
  <c r="B122" i="14"/>
  <c r="C125" i="13"/>
  <c r="D125" i="13"/>
  <c r="A126" i="13" a="1"/>
  <c r="A126" i="13" s="1"/>
  <c r="B125" i="13"/>
  <c r="G123" i="14" l="1"/>
  <c r="H123" i="14"/>
  <c r="F123" i="14"/>
  <c r="E123" i="14"/>
  <c r="H126" i="13"/>
  <c r="E126" i="13"/>
  <c r="G126" i="13"/>
  <c r="F126" i="13"/>
  <c r="A124" i="14" a="1"/>
  <c r="A124" i="14" s="1"/>
  <c r="D123" i="14"/>
  <c r="B123" i="14"/>
  <c r="C123" i="14"/>
  <c r="C126" i="13"/>
  <c r="D126" i="13"/>
  <c r="A127" i="13" a="1"/>
  <c r="A127" i="13" s="1"/>
  <c r="B126" i="13"/>
  <c r="G127" i="13" l="1"/>
  <c r="H127" i="13"/>
  <c r="E127" i="13"/>
  <c r="F127" i="13"/>
  <c r="G124" i="14"/>
  <c r="F124" i="14"/>
  <c r="H124" i="14"/>
  <c r="E124" i="14"/>
  <c r="A125" i="14" a="1"/>
  <c r="A125" i="14" s="1"/>
  <c r="B124" i="14"/>
  <c r="C124" i="14"/>
  <c r="D124" i="14"/>
  <c r="C127" i="13"/>
  <c r="D127" i="13"/>
  <c r="A128" i="13" a="1"/>
  <c r="A128" i="13" s="1"/>
  <c r="B127" i="13"/>
  <c r="E125" i="14" l="1"/>
  <c r="G125" i="14"/>
  <c r="F125" i="14"/>
  <c r="H125" i="14"/>
  <c r="H128" i="13"/>
  <c r="E128" i="13"/>
  <c r="G128" i="13"/>
  <c r="F128" i="13"/>
  <c r="A126" i="14" a="1"/>
  <c r="A126" i="14" s="1"/>
  <c r="B125" i="14"/>
  <c r="D125" i="14"/>
  <c r="C125" i="14"/>
  <c r="C128" i="13"/>
  <c r="D128" i="13"/>
  <c r="A129" i="13" a="1"/>
  <c r="A129" i="13" s="1"/>
  <c r="B128" i="13"/>
  <c r="H126" i="14" l="1"/>
  <c r="F126" i="14"/>
  <c r="E126" i="14"/>
  <c r="G126" i="14"/>
  <c r="H129" i="13"/>
  <c r="E129" i="13"/>
  <c r="F129" i="13"/>
  <c r="G129" i="13"/>
  <c r="A127" i="14" a="1"/>
  <c r="A127" i="14" s="1"/>
  <c r="C126" i="14"/>
  <c r="B126" i="14"/>
  <c r="D126" i="14"/>
  <c r="D129" i="13"/>
  <c r="C129" i="13"/>
  <c r="A130" i="13" a="1"/>
  <c r="A130" i="13" s="1"/>
  <c r="B129" i="13"/>
  <c r="G127" i="14" l="1"/>
  <c r="H127" i="14"/>
  <c r="F127" i="14"/>
  <c r="E127" i="14"/>
  <c r="E130" i="13"/>
  <c r="G130" i="13"/>
  <c r="H130" i="13"/>
  <c r="F130" i="13"/>
  <c r="A128" i="14" a="1"/>
  <c r="A128" i="14" s="1"/>
  <c r="D127" i="14"/>
  <c r="B127" i="14"/>
  <c r="C127" i="14"/>
  <c r="C130" i="13"/>
  <c r="D130" i="13"/>
  <c r="A131" i="13" a="1"/>
  <c r="A131" i="13" s="1"/>
  <c r="B130" i="13"/>
  <c r="H128" i="14" l="1"/>
  <c r="G128" i="14"/>
  <c r="F128" i="14"/>
  <c r="E128" i="14"/>
  <c r="E131" i="13"/>
  <c r="F131" i="13"/>
  <c r="G131" i="13"/>
  <c r="H131" i="13"/>
  <c r="A129" i="14" a="1"/>
  <c r="A129" i="14" s="1"/>
  <c r="D128" i="14"/>
  <c r="B128" i="14"/>
  <c r="C128" i="14"/>
  <c r="C131" i="13"/>
  <c r="D131" i="13"/>
  <c r="A132" i="13" a="1"/>
  <c r="A132" i="13" s="1"/>
  <c r="B131" i="13"/>
  <c r="G129" i="14" l="1"/>
  <c r="H129" i="14"/>
  <c r="E129" i="14"/>
  <c r="F129" i="14"/>
  <c r="E132" i="13"/>
  <c r="G132" i="13"/>
  <c r="H132" i="13"/>
  <c r="F132" i="13"/>
  <c r="A130" i="14" a="1"/>
  <c r="A130" i="14" s="1"/>
  <c r="B129" i="14"/>
  <c r="C129" i="14"/>
  <c r="D129" i="14"/>
  <c r="C132" i="13"/>
  <c r="D132" i="13"/>
  <c r="A133" i="13" a="1"/>
  <c r="A133" i="13" s="1"/>
  <c r="B132" i="13"/>
  <c r="F130" i="14" l="1"/>
  <c r="E130" i="14"/>
  <c r="H130" i="14"/>
  <c r="G130" i="14"/>
  <c r="E133" i="13"/>
  <c r="F133" i="13"/>
  <c r="G133" i="13"/>
  <c r="H133" i="13"/>
  <c r="A131" i="14" a="1"/>
  <c r="A131" i="14" s="1"/>
  <c r="C130" i="14"/>
  <c r="B130" i="14"/>
  <c r="D130" i="14"/>
  <c r="C133" i="13"/>
  <c r="D133" i="13"/>
  <c r="A134" i="13" a="1"/>
  <c r="A134" i="13" s="1"/>
  <c r="B133" i="13"/>
  <c r="E134" i="13" l="1"/>
  <c r="G134" i="13"/>
  <c r="H134" i="13"/>
  <c r="F134" i="13"/>
  <c r="G131" i="14"/>
  <c r="H131" i="14"/>
  <c r="F131" i="14"/>
  <c r="E131" i="14"/>
  <c r="A132" i="14" a="1"/>
  <c r="A132" i="14" s="1"/>
  <c r="D131" i="14"/>
  <c r="B131" i="14"/>
  <c r="C131" i="14"/>
  <c r="C134" i="13"/>
  <c r="D134" i="13"/>
  <c r="A135" i="13" a="1"/>
  <c r="A135" i="13" s="1"/>
  <c r="B134" i="13"/>
  <c r="G132" i="14" l="1"/>
  <c r="F132" i="14"/>
  <c r="H132" i="14"/>
  <c r="E132" i="14"/>
  <c r="E135" i="13"/>
  <c r="F135" i="13"/>
  <c r="G135" i="13"/>
  <c r="H135" i="13"/>
  <c r="A133" i="14" a="1"/>
  <c r="A133" i="14" s="1"/>
  <c r="C132" i="14"/>
  <c r="D132" i="14"/>
  <c r="B132" i="14"/>
  <c r="C135" i="13"/>
  <c r="D135" i="13"/>
  <c r="A136" i="13" a="1"/>
  <c r="A136" i="13" s="1"/>
  <c r="B135" i="13"/>
  <c r="E133" i="14" l="1"/>
  <c r="G133" i="14"/>
  <c r="F133" i="14"/>
  <c r="H133" i="14"/>
  <c r="G136" i="13"/>
  <c r="F136" i="13"/>
  <c r="H136" i="13"/>
  <c r="E136" i="13"/>
  <c r="A134" i="14" a="1"/>
  <c r="A134" i="14" s="1"/>
  <c r="B133" i="14"/>
  <c r="C133" i="14"/>
  <c r="D133" i="14"/>
  <c r="C136" i="13"/>
  <c r="D136" i="13"/>
  <c r="A137" i="13" a="1"/>
  <c r="A137" i="13" s="1"/>
  <c r="B136" i="13"/>
  <c r="H134" i="14" l="1"/>
  <c r="F134" i="14"/>
  <c r="E134" i="14"/>
  <c r="G134" i="14"/>
  <c r="F137" i="13"/>
  <c r="G137" i="13"/>
  <c r="H137" i="13"/>
  <c r="E137" i="13"/>
  <c r="A135" i="14" a="1"/>
  <c r="A135" i="14" s="1"/>
  <c r="C134" i="14"/>
  <c r="B134" i="14"/>
  <c r="D134" i="14"/>
  <c r="C137" i="13"/>
  <c r="D137" i="13"/>
  <c r="A138" i="13" a="1"/>
  <c r="A138" i="13" s="1"/>
  <c r="B137" i="13"/>
  <c r="G135" i="14" l="1"/>
  <c r="H135" i="14"/>
  <c r="F135" i="14"/>
  <c r="E135" i="14"/>
  <c r="G138" i="13"/>
  <c r="H138" i="13"/>
  <c r="F138" i="13"/>
  <c r="E138" i="13"/>
  <c r="A136" i="14" a="1"/>
  <c r="A136" i="14" s="1"/>
  <c r="D135" i="14"/>
  <c r="C135" i="14"/>
  <c r="B135" i="14"/>
  <c r="C138" i="13"/>
  <c r="D138" i="13"/>
  <c r="A139" i="13" a="1"/>
  <c r="A139" i="13" s="1"/>
  <c r="B138" i="13"/>
  <c r="G139" i="13" l="1"/>
  <c r="H139" i="13"/>
  <c r="E139" i="13"/>
  <c r="F139" i="13"/>
  <c r="H136" i="14"/>
  <c r="G136" i="14"/>
  <c r="F136" i="14"/>
  <c r="E136" i="14"/>
  <c r="A137" i="14" a="1"/>
  <c r="A137" i="14" s="1"/>
  <c r="B136" i="14"/>
  <c r="C136" i="14"/>
  <c r="D136" i="14"/>
  <c r="C139" i="13"/>
  <c r="D139" i="13"/>
  <c r="A140" i="13" a="1"/>
  <c r="A140" i="13" s="1"/>
  <c r="B139" i="13"/>
  <c r="G137" i="14" l="1"/>
  <c r="H137" i="14"/>
  <c r="E137" i="14"/>
  <c r="F137" i="14"/>
  <c r="H140" i="13"/>
  <c r="E140" i="13"/>
  <c r="G140" i="13"/>
  <c r="F140" i="13"/>
  <c r="A138" i="14" a="1"/>
  <c r="A138" i="14" s="1"/>
  <c r="B137" i="14"/>
  <c r="C137" i="14"/>
  <c r="D137" i="14"/>
  <c r="C140" i="13"/>
  <c r="D140" i="13"/>
  <c r="B140" i="13"/>
  <c r="A141" i="13" a="1"/>
  <c r="A141" i="13" s="1"/>
  <c r="G141" i="13" l="1"/>
  <c r="H141" i="13"/>
  <c r="E141" i="13"/>
  <c r="F141" i="13"/>
  <c r="F138" i="14"/>
  <c r="E138" i="14"/>
  <c r="H138" i="14"/>
  <c r="G138" i="14"/>
  <c r="A139" i="14" a="1"/>
  <c r="A139" i="14" s="1"/>
  <c r="C138" i="14"/>
  <c r="D138" i="14"/>
  <c r="B138" i="14"/>
  <c r="C141" i="13"/>
  <c r="D141" i="13"/>
  <c r="A142" i="13" a="1"/>
  <c r="A142" i="13" s="1"/>
  <c r="B141" i="13"/>
  <c r="G139" i="14" l="1"/>
  <c r="H139" i="14"/>
  <c r="F139" i="14"/>
  <c r="E139" i="14"/>
  <c r="H142" i="13"/>
  <c r="E142" i="13"/>
  <c r="G142" i="13"/>
  <c r="F142" i="13"/>
  <c r="A140" i="14" a="1"/>
  <c r="A140" i="14" s="1"/>
  <c r="D139" i="14"/>
  <c r="B139" i="14"/>
  <c r="C139" i="14"/>
  <c r="C142" i="13"/>
  <c r="D142" i="13"/>
  <c r="A143" i="13" a="1"/>
  <c r="A143" i="13" s="1"/>
  <c r="B142" i="13"/>
  <c r="G140" i="14" l="1"/>
  <c r="F140" i="14"/>
  <c r="H140" i="14"/>
  <c r="E140" i="14"/>
  <c r="G143" i="13"/>
  <c r="H143" i="13"/>
  <c r="E143" i="13"/>
  <c r="F143" i="13"/>
  <c r="A141" i="14" a="1"/>
  <c r="A141" i="14" s="1"/>
  <c r="B140" i="14"/>
  <c r="C140" i="14"/>
  <c r="D140" i="14"/>
  <c r="C143" i="13"/>
  <c r="D143" i="13"/>
  <c r="A144" i="13" a="1"/>
  <c r="A144" i="13" s="1"/>
  <c r="B143" i="13"/>
  <c r="E141" i="14" l="1"/>
  <c r="G141" i="14"/>
  <c r="H141" i="14"/>
  <c r="F141" i="14"/>
  <c r="H144" i="13"/>
  <c r="E144" i="13"/>
  <c r="G144" i="13"/>
  <c r="F144" i="13"/>
  <c r="A142" i="14" a="1"/>
  <c r="A142" i="14" s="1"/>
  <c r="B141" i="14"/>
  <c r="D141" i="14"/>
  <c r="C141" i="14"/>
  <c r="C144" i="13"/>
  <c r="D144" i="13"/>
  <c r="A145" i="13" a="1"/>
  <c r="A145" i="13" s="1"/>
  <c r="B144" i="13"/>
  <c r="H142" i="14" l="1"/>
  <c r="F142" i="14"/>
  <c r="E142" i="14"/>
  <c r="G142" i="14"/>
  <c r="H145" i="13"/>
  <c r="E145" i="13"/>
  <c r="F145" i="13"/>
  <c r="G145" i="13"/>
  <c r="A143" i="14" a="1"/>
  <c r="A143" i="14" s="1"/>
  <c r="C142" i="14"/>
  <c r="B142" i="14"/>
  <c r="D142" i="14"/>
  <c r="C145" i="13"/>
  <c r="D145" i="13"/>
  <c r="A146" i="13" a="1"/>
  <c r="A146" i="13" s="1"/>
  <c r="B145" i="13"/>
  <c r="E146" i="13" l="1"/>
  <c r="G146" i="13"/>
  <c r="H146" i="13"/>
  <c r="F146" i="13"/>
  <c r="G143" i="14"/>
  <c r="H143" i="14"/>
  <c r="F143" i="14"/>
  <c r="E143" i="14"/>
  <c r="A144" i="14" a="1"/>
  <c r="A144" i="14" s="1"/>
  <c r="D143" i="14"/>
  <c r="B143" i="14"/>
  <c r="C143" i="14"/>
  <c r="C146" i="13"/>
  <c r="D146" i="13"/>
  <c r="A147" i="13" a="1"/>
  <c r="A147" i="13" s="1"/>
  <c r="B146" i="13"/>
  <c r="H144" i="14" l="1"/>
  <c r="G144" i="14"/>
  <c r="F144" i="14"/>
  <c r="E144" i="14"/>
  <c r="E147" i="13"/>
  <c r="F147" i="13"/>
  <c r="G147" i="13"/>
  <c r="H147" i="13"/>
  <c r="A145" i="14" a="1"/>
  <c r="A145" i="14" s="1"/>
  <c r="D144" i="14"/>
  <c r="B144" i="14"/>
  <c r="C144" i="14"/>
  <c r="C147" i="13"/>
  <c r="D147" i="13"/>
  <c r="A148" i="13" a="1"/>
  <c r="A148" i="13" s="1"/>
  <c r="B147" i="13"/>
  <c r="E148" i="13" l="1"/>
  <c r="G148" i="13"/>
  <c r="H148" i="13"/>
  <c r="F148" i="13"/>
  <c r="G145" i="14"/>
  <c r="H145" i="14"/>
  <c r="E145" i="14"/>
  <c r="F145" i="14"/>
  <c r="A146" i="14" a="1"/>
  <c r="A146" i="14" s="1"/>
  <c r="B145" i="14"/>
  <c r="C145" i="14"/>
  <c r="D145" i="14"/>
  <c r="C148" i="13"/>
  <c r="D148" i="13"/>
  <c r="A149" i="13" a="1"/>
  <c r="A149" i="13" s="1"/>
  <c r="B148" i="13"/>
  <c r="F146" i="14" l="1"/>
  <c r="E146" i="14"/>
  <c r="H146" i="14"/>
  <c r="G146" i="14"/>
  <c r="E149" i="13"/>
  <c r="F149" i="13"/>
  <c r="G149" i="13"/>
  <c r="H149" i="13"/>
  <c r="A147" i="14" a="1"/>
  <c r="A147" i="14" s="1"/>
  <c r="C146" i="14"/>
  <c r="B146" i="14"/>
  <c r="D146" i="14"/>
  <c r="D149" i="13"/>
  <c r="C149" i="13"/>
  <c r="A150" i="13" a="1"/>
  <c r="A150" i="13" s="1"/>
  <c r="B149" i="13"/>
  <c r="E150" i="13" l="1"/>
  <c r="G150" i="13"/>
  <c r="H150" i="13"/>
  <c r="F150" i="13"/>
  <c r="G147" i="14"/>
  <c r="H147" i="14"/>
  <c r="F147" i="14"/>
  <c r="E147" i="14"/>
  <c r="A148" i="14" a="1"/>
  <c r="A148" i="14" s="1"/>
  <c r="D147" i="14"/>
  <c r="B147" i="14"/>
  <c r="C147" i="14"/>
  <c r="C150" i="13"/>
  <c r="D150" i="13"/>
  <c r="A151" i="13" a="1"/>
  <c r="A151" i="13" s="1"/>
  <c r="B150" i="13"/>
  <c r="G148" i="14" l="1"/>
  <c r="F148" i="14"/>
  <c r="H148" i="14"/>
  <c r="E148" i="14"/>
  <c r="E151" i="13"/>
  <c r="F151" i="13"/>
  <c r="G151" i="13"/>
  <c r="H151" i="13"/>
  <c r="A149" i="14" a="1"/>
  <c r="A149" i="14" s="1"/>
  <c r="C148" i="14"/>
  <c r="D148" i="14"/>
  <c r="B148" i="14"/>
  <c r="D151" i="13"/>
  <c r="C151" i="13"/>
  <c r="A152" i="13" a="1"/>
  <c r="A152" i="13" s="1"/>
  <c r="B151" i="13"/>
  <c r="E149" i="14" l="1"/>
  <c r="G149" i="14"/>
  <c r="H149" i="14"/>
  <c r="F149" i="14"/>
  <c r="F152" i="13"/>
  <c r="G152" i="13"/>
  <c r="H152" i="13"/>
  <c r="E152" i="13"/>
  <c r="A150" i="14" a="1"/>
  <c r="A150" i="14" s="1"/>
  <c r="B149" i="14"/>
  <c r="C149" i="14"/>
  <c r="D149" i="14"/>
  <c r="C152" i="13"/>
  <c r="D152" i="13"/>
  <c r="A153" i="13" a="1"/>
  <c r="A153" i="13" s="1"/>
  <c r="B152" i="13"/>
  <c r="H150" i="14" l="1"/>
  <c r="F150" i="14"/>
  <c r="E150" i="14"/>
  <c r="G150" i="14"/>
  <c r="F153" i="13"/>
  <c r="G153" i="13"/>
  <c r="H153" i="13"/>
  <c r="E153" i="13"/>
  <c r="A151" i="14" a="1"/>
  <c r="A151" i="14" s="1"/>
  <c r="C150" i="14"/>
  <c r="B150" i="14"/>
  <c r="D150" i="14"/>
  <c r="C153" i="13"/>
  <c r="D153" i="13"/>
  <c r="A154" i="13" a="1"/>
  <c r="A154" i="13" s="1"/>
  <c r="B153" i="13"/>
  <c r="G151" i="14" l="1"/>
  <c r="H151" i="14"/>
  <c r="F151" i="14"/>
  <c r="E151" i="14"/>
  <c r="G154" i="13"/>
  <c r="H154" i="13"/>
  <c r="F154" i="13"/>
  <c r="E154" i="13"/>
  <c r="A152" i="14" a="1"/>
  <c r="A152" i="14" s="1"/>
  <c r="D151" i="14"/>
  <c r="C151" i="14"/>
  <c r="B151" i="14"/>
  <c r="C154" i="13"/>
  <c r="D154" i="13"/>
  <c r="A155" i="13" a="1"/>
  <c r="A155" i="13" s="1"/>
  <c r="B154" i="13"/>
  <c r="H152" i="14" l="1"/>
  <c r="G152" i="14"/>
  <c r="F152" i="14"/>
  <c r="E152" i="14"/>
  <c r="G155" i="13"/>
  <c r="H155" i="13"/>
  <c r="E155" i="13"/>
  <c r="F155" i="13"/>
  <c r="A153" i="14" a="1"/>
  <c r="A153" i="14" s="1"/>
  <c r="B152" i="14"/>
  <c r="C152" i="14"/>
  <c r="D152" i="14"/>
  <c r="C155" i="13"/>
  <c r="D155" i="13"/>
  <c r="A156" i="13" a="1"/>
  <c r="A156" i="13" s="1"/>
  <c r="B155" i="13"/>
  <c r="G153" i="14" l="1"/>
  <c r="H153" i="14"/>
  <c r="E153" i="14"/>
  <c r="F153" i="14"/>
  <c r="H156" i="13"/>
  <c r="F156" i="13"/>
  <c r="E156" i="13"/>
  <c r="G156" i="13"/>
  <c r="A154" i="14" a="1"/>
  <c r="A154" i="14" s="1"/>
  <c r="B153" i="14"/>
  <c r="C153" i="14"/>
  <c r="D153" i="14"/>
  <c r="C156" i="13"/>
  <c r="D156" i="13"/>
  <c r="A157" i="13" a="1"/>
  <c r="A157" i="13" s="1"/>
  <c r="B156" i="13"/>
  <c r="G157" i="13" l="1"/>
  <c r="H157" i="13"/>
  <c r="E157" i="13"/>
  <c r="F157" i="13"/>
  <c r="F154" i="14"/>
  <c r="E154" i="14"/>
  <c r="H154" i="14"/>
  <c r="G154" i="14"/>
  <c r="A155" i="14" a="1"/>
  <c r="A155" i="14" s="1"/>
  <c r="C154" i="14"/>
  <c r="D154" i="14"/>
  <c r="B154" i="14"/>
  <c r="C157" i="13"/>
  <c r="D157" i="13"/>
  <c r="A158" i="13" a="1"/>
  <c r="A158" i="13" s="1"/>
  <c r="B157" i="13"/>
  <c r="G155" i="14" l="1"/>
  <c r="H155" i="14"/>
  <c r="F155" i="14"/>
  <c r="E155" i="14"/>
  <c r="H158" i="13"/>
  <c r="E158" i="13"/>
  <c r="G158" i="13"/>
  <c r="F158" i="13"/>
  <c r="A156" i="14" a="1"/>
  <c r="A156" i="14" s="1"/>
  <c r="D155" i="14"/>
  <c r="B155" i="14"/>
  <c r="C155" i="14"/>
  <c r="C158" i="13"/>
  <c r="D158" i="13"/>
  <c r="A159" i="13" a="1"/>
  <c r="A159" i="13" s="1"/>
  <c r="B158" i="13"/>
  <c r="G156" i="14" l="1"/>
  <c r="F156" i="14"/>
  <c r="H156" i="14"/>
  <c r="E156" i="14"/>
  <c r="G159" i="13"/>
  <c r="H159" i="13"/>
  <c r="E159" i="13"/>
  <c r="F159" i="13"/>
  <c r="A157" i="14" a="1"/>
  <c r="A157" i="14" s="1"/>
  <c r="B156" i="14"/>
  <c r="C156" i="14"/>
  <c r="D156" i="14"/>
  <c r="C159" i="13"/>
  <c r="D159" i="13"/>
  <c r="A160" i="13" a="1"/>
  <c r="A160" i="13" s="1"/>
  <c r="B159" i="13"/>
  <c r="E157" i="14" l="1"/>
  <c r="G157" i="14"/>
  <c r="H157" i="14"/>
  <c r="F157" i="14"/>
  <c r="H160" i="13"/>
  <c r="E160" i="13"/>
  <c r="G160" i="13"/>
  <c r="F160" i="13"/>
  <c r="A158" i="14" a="1"/>
  <c r="A158" i="14" s="1"/>
  <c r="B157" i="14"/>
  <c r="D157" i="14"/>
  <c r="C157" i="14"/>
  <c r="C160" i="13"/>
  <c r="D160" i="13"/>
  <c r="A161" i="13" a="1"/>
  <c r="A161" i="13" s="1"/>
  <c r="B160" i="13"/>
  <c r="H158" i="14" l="1"/>
  <c r="F158" i="14"/>
  <c r="E158" i="14"/>
  <c r="G158" i="14"/>
  <c r="H161" i="13"/>
  <c r="E161" i="13"/>
  <c r="F161" i="13"/>
  <c r="G161" i="13"/>
  <c r="A159" i="14" a="1"/>
  <c r="A159" i="14" s="1"/>
  <c r="C158" i="14"/>
  <c r="B158" i="14"/>
  <c r="D158" i="14"/>
  <c r="D161" i="13"/>
  <c r="C161" i="13"/>
  <c r="A162" i="13" a="1"/>
  <c r="A162" i="13" s="1"/>
  <c r="B161" i="13"/>
  <c r="G159" i="14" l="1"/>
  <c r="H159" i="14"/>
  <c r="F159" i="14"/>
  <c r="E159" i="14"/>
  <c r="E162" i="13"/>
  <c r="G162" i="13"/>
  <c r="H162" i="13"/>
  <c r="F162" i="13"/>
  <c r="A160" i="14" a="1"/>
  <c r="A160" i="14" s="1"/>
  <c r="B159" i="14"/>
  <c r="C159" i="14"/>
  <c r="D159" i="14"/>
  <c r="C162" i="13"/>
  <c r="D162" i="13"/>
  <c r="A163" i="13" a="1"/>
  <c r="A163" i="13" s="1"/>
  <c r="B162" i="13"/>
  <c r="H160" i="14" l="1"/>
  <c r="G160" i="14"/>
  <c r="F160" i="14"/>
  <c r="E160" i="14"/>
  <c r="E163" i="13"/>
  <c r="F163" i="13"/>
  <c r="G163" i="13"/>
  <c r="H163" i="13"/>
  <c r="A161" i="14" a="1"/>
  <c r="A161" i="14" s="1"/>
  <c r="B160" i="14"/>
  <c r="C160" i="14"/>
  <c r="D160" i="14"/>
  <c r="C163" i="13"/>
  <c r="D163" i="13"/>
  <c r="A164" i="13" a="1"/>
  <c r="A164" i="13" s="1"/>
  <c r="B163" i="13"/>
  <c r="G161" i="14" l="1"/>
  <c r="E161" i="14"/>
  <c r="F161" i="14"/>
  <c r="H161" i="14"/>
  <c r="E164" i="13"/>
  <c r="G164" i="13"/>
  <c r="H164" i="13"/>
  <c r="F164" i="13"/>
  <c r="A162" i="14" a="1"/>
  <c r="A162" i="14" s="1"/>
  <c r="C161" i="14"/>
  <c r="D161" i="14"/>
  <c r="B161" i="14"/>
  <c r="C164" i="13"/>
  <c r="D164" i="13"/>
  <c r="A165" i="13" a="1"/>
  <c r="A165" i="13" s="1"/>
  <c r="B164" i="13"/>
  <c r="F162" i="14" l="1"/>
  <c r="E162" i="14"/>
  <c r="H162" i="14"/>
  <c r="G162" i="14"/>
  <c r="E165" i="13"/>
  <c r="F165" i="13"/>
  <c r="G165" i="13"/>
  <c r="H165" i="13"/>
  <c r="A163" i="14" a="1"/>
  <c r="A163" i="14" s="1"/>
  <c r="D162" i="14"/>
  <c r="B162" i="14"/>
  <c r="C162" i="14"/>
  <c r="C165" i="13"/>
  <c r="D165" i="13"/>
  <c r="A166" i="13" a="1"/>
  <c r="A166" i="13" s="1"/>
  <c r="B165" i="13"/>
  <c r="G163" i="14" l="1"/>
  <c r="H163" i="14"/>
  <c r="F163" i="14"/>
  <c r="E163" i="14"/>
  <c r="E166" i="13"/>
  <c r="G166" i="13"/>
  <c r="H166" i="13"/>
  <c r="F166" i="13"/>
  <c r="A164" i="14" a="1"/>
  <c r="A164" i="14" s="1"/>
  <c r="B163" i="14"/>
  <c r="C163" i="14"/>
  <c r="D163" i="14"/>
  <c r="C166" i="13"/>
  <c r="D166" i="13"/>
  <c r="A167" i="13" a="1"/>
  <c r="A167" i="13" s="1"/>
  <c r="B166" i="13"/>
  <c r="E167" i="13" l="1"/>
  <c r="F167" i="13"/>
  <c r="G167" i="13"/>
  <c r="H167" i="13"/>
  <c r="G164" i="14"/>
  <c r="F164" i="14"/>
  <c r="H164" i="14"/>
  <c r="E164" i="14"/>
  <c r="A165" i="14" a="1"/>
  <c r="A165" i="14" s="1"/>
  <c r="B164" i="14"/>
  <c r="C164" i="14"/>
  <c r="D164" i="14"/>
  <c r="C167" i="13"/>
  <c r="D167" i="13"/>
  <c r="A168" i="13" a="1"/>
  <c r="A168" i="13" s="1"/>
  <c r="B167" i="13"/>
  <c r="G168" i="13" l="1"/>
  <c r="H168" i="13"/>
  <c r="E168" i="13"/>
  <c r="F168" i="13"/>
  <c r="E165" i="14"/>
  <c r="G165" i="14"/>
  <c r="H165" i="14"/>
  <c r="F165" i="14"/>
  <c r="A166" i="14" a="1"/>
  <c r="A166" i="14" s="1"/>
  <c r="C165" i="14"/>
  <c r="D165" i="14"/>
  <c r="B165" i="14"/>
  <c r="C168" i="13"/>
  <c r="D168" i="13"/>
  <c r="A169" i="13" a="1"/>
  <c r="A169" i="13" s="1"/>
  <c r="B168" i="13"/>
  <c r="F169" i="13" l="1"/>
  <c r="G169" i="13"/>
  <c r="H169" i="13"/>
  <c r="E169" i="13"/>
  <c r="H166" i="14"/>
  <c r="F166" i="14"/>
  <c r="E166" i="14"/>
  <c r="G166" i="14"/>
  <c r="A167" i="14" a="1"/>
  <c r="A167" i="14" s="1"/>
  <c r="D166" i="14"/>
  <c r="B166" i="14"/>
  <c r="C166" i="14"/>
  <c r="C169" i="13"/>
  <c r="D169" i="13"/>
  <c r="A170" i="13" a="1"/>
  <c r="A170" i="13" s="1"/>
  <c r="B169" i="13"/>
  <c r="G170" i="13" l="1"/>
  <c r="H170" i="13"/>
  <c r="F170" i="13"/>
  <c r="E170" i="13"/>
  <c r="G167" i="14"/>
  <c r="H167" i="14"/>
  <c r="F167" i="14"/>
  <c r="E167" i="14"/>
  <c r="A168" i="14" a="1"/>
  <c r="A168" i="14" s="1"/>
  <c r="B167" i="14"/>
  <c r="C167" i="14"/>
  <c r="D167" i="14"/>
  <c r="C170" i="13"/>
  <c r="D170" i="13"/>
  <c r="A171" i="13" a="1"/>
  <c r="A171" i="13" s="1"/>
  <c r="B170" i="13"/>
  <c r="G171" i="13" l="1"/>
  <c r="H171" i="13"/>
  <c r="E171" i="13"/>
  <c r="F171" i="13"/>
  <c r="H168" i="14"/>
  <c r="G168" i="14"/>
  <c r="F168" i="14"/>
  <c r="E168" i="14"/>
  <c r="A169" i="14" a="1"/>
  <c r="A169" i="14" s="1"/>
  <c r="B168" i="14"/>
  <c r="C168" i="14"/>
  <c r="D168" i="14"/>
  <c r="D171" i="13"/>
  <c r="C171" i="13"/>
  <c r="A172" i="13" a="1"/>
  <c r="A172" i="13" s="1"/>
  <c r="B171" i="13"/>
  <c r="G169" i="14" l="1"/>
  <c r="E169" i="14"/>
  <c r="F169" i="14"/>
  <c r="H169" i="14"/>
  <c r="H172" i="13"/>
  <c r="E172" i="13"/>
  <c r="F172" i="13"/>
  <c r="G172" i="13"/>
  <c r="A170" i="14" a="1"/>
  <c r="A170" i="14" s="1"/>
  <c r="C169" i="14"/>
  <c r="D169" i="14"/>
  <c r="B169" i="14"/>
  <c r="C172" i="13"/>
  <c r="D172" i="13"/>
  <c r="A173" i="13" a="1"/>
  <c r="A173" i="13" s="1"/>
  <c r="B172" i="13"/>
  <c r="F170" i="14" l="1"/>
  <c r="E170" i="14"/>
  <c r="H170" i="14"/>
  <c r="G170" i="14"/>
  <c r="G173" i="13"/>
  <c r="H173" i="13"/>
  <c r="E173" i="13"/>
  <c r="F173" i="13"/>
  <c r="A171" i="14" a="1"/>
  <c r="A171" i="14" s="1"/>
  <c r="D170" i="14"/>
  <c r="B170" i="14"/>
  <c r="C170" i="14"/>
  <c r="C173" i="13"/>
  <c r="D173" i="13"/>
  <c r="A174" i="13" a="1"/>
  <c r="A174" i="13" s="1"/>
  <c r="B173" i="13"/>
  <c r="G171" i="14" l="1"/>
  <c r="H171" i="14"/>
  <c r="F171" i="14"/>
  <c r="E171" i="14"/>
  <c r="H174" i="13"/>
  <c r="E174" i="13"/>
  <c r="G174" i="13"/>
  <c r="F174" i="13"/>
  <c r="A172" i="14" a="1"/>
  <c r="A172" i="14" s="1"/>
  <c r="B171" i="14"/>
  <c r="C171" i="14"/>
  <c r="D171" i="14"/>
  <c r="C174" i="13"/>
  <c r="D174" i="13"/>
  <c r="A175" i="13" a="1"/>
  <c r="A175" i="13" s="1"/>
  <c r="B174" i="13"/>
  <c r="G172" i="14" l="1"/>
  <c r="F172" i="14"/>
  <c r="H172" i="14"/>
  <c r="E172" i="14"/>
  <c r="G175" i="13"/>
  <c r="H175" i="13"/>
  <c r="E175" i="13"/>
  <c r="F175" i="13"/>
  <c r="A173" i="14" a="1"/>
  <c r="A173" i="14" s="1"/>
  <c r="B172" i="14"/>
  <c r="C172" i="14"/>
  <c r="D172" i="14"/>
  <c r="C175" i="13"/>
  <c r="D175" i="13"/>
  <c r="A176" i="13" a="1"/>
  <c r="A176" i="13" s="1"/>
  <c r="B175" i="13"/>
  <c r="E173" i="14" l="1"/>
  <c r="G173" i="14"/>
  <c r="F173" i="14"/>
  <c r="H173" i="14"/>
  <c r="H176" i="13"/>
  <c r="E176" i="13"/>
  <c r="G176" i="13"/>
  <c r="F176" i="13"/>
  <c r="A174" i="14" a="1"/>
  <c r="A174" i="14" s="1"/>
  <c r="C173" i="14"/>
  <c r="D173" i="14"/>
  <c r="B173" i="14"/>
  <c r="C176" i="13"/>
  <c r="D176" i="13"/>
  <c r="A177" i="13" a="1"/>
  <c r="A177" i="13" s="1"/>
  <c r="B176" i="13"/>
  <c r="H177" i="13" l="1"/>
  <c r="E177" i="13"/>
  <c r="F177" i="13"/>
  <c r="G177" i="13"/>
  <c r="H174" i="14"/>
  <c r="F174" i="14"/>
  <c r="E174" i="14"/>
  <c r="G174" i="14"/>
  <c r="A175" i="14" a="1"/>
  <c r="A175" i="14" s="1"/>
  <c r="D174" i="14"/>
  <c r="B174" i="14"/>
  <c r="C174" i="14"/>
  <c r="C177" i="13"/>
  <c r="D177" i="13"/>
  <c r="A178" i="13" a="1"/>
  <c r="A178" i="13" s="1"/>
  <c r="B177" i="13"/>
  <c r="G175" i="14" l="1"/>
  <c r="H175" i="14"/>
  <c r="F175" i="14"/>
  <c r="E175" i="14"/>
  <c r="E178" i="13"/>
  <c r="G178" i="13"/>
  <c r="H178" i="13"/>
  <c r="F178" i="13"/>
  <c r="A176" i="14" a="1"/>
  <c r="A176" i="14" s="1"/>
  <c r="B175" i="14"/>
  <c r="C175" i="14"/>
  <c r="D175" i="14"/>
  <c r="C178" i="13"/>
  <c r="D178" i="13"/>
  <c r="A179" i="13" a="1"/>
  <c r="A179" i="13" s="1"/>
  <c r="B178" i="13"/>
  <c r="H176" i="14" l="1"/>
  <c r="G176" i="14"/>
  <c r="F176" i="14"/>
  <c r="E176" i="14"/>
  <c r="E179" i="13"/>
  <c r="F179" i="13"/>
  <c r="G179" i="13"/>
  <c r="H179" i="13"/>
  <c r="A177" i="14" a="1"/>
  <c r="A177" i="14" s="1"/>
  <c r="B176" i="14"/>
  <c r="C176" i="14"/>
  <c r="D176" i="14"/>
  <c r="C179" i="13"/>
  <c r="D179" i="13"/>
  <c r="A180" i="13" a="1"/>
  <c r="A180" i="13" s="1"/>
  <c r="B179" i="13"/>
  <c r="E180" i="13" l="1"/>
  <c r="G180" i="13"/>
  <c r="H180" i="13"/>
  <c r="F180" i="13"/>
  <c r="G177" i="14"/>
  <c r="E177" i="14"/>
  <c r="F177" i="14"/>
  <c r="H177" i="14"/>
  <c r="A178" i="14" a="1"/>
  <c r="A178" i="14" s="1"/>
  <c r="C177" i="14"/>
  <c r="D177" i="14"/>
  <c r="B177" i="14"/>
  <c r="C180" i="13"/>
  <c r="D180" i="13"/>
  <c r="A181" i="13" a="1"/>
  <c r="A181" i="13" s="1"/>
  <c r="B180" i="13"/>
  <c r="E181" i="13" l="1"/>
  <c r="F181" i="13"/>
  <c r="G181" i="13"/>
  <c r="H181" i="13"/>
  <c r="F178" i="14"/>
  <c r="E178" i="14"/>
  <c r="H178" i="14"/>
  <c r="G178" i="14"/>
  <c r="A179" i="14" a="1"/>
  <c r="A179" i="14" s="1"/>
  <c r="D178" i="14"/>
  <c r="B178" i="14"/>
  <c r="C178" i="14"/>
  <c r="D181" i="13"/>
  <c r="C181" i="13"/>
  <c r="A182" i="13" a="1"/>
  <c r="A182" i="13" s="1"/>
  <c r="B181" i="13"/>
  <c r="G179" i="14" l="1"/>
  <c r="H179" i="14"/>
  <c r="F179" i="14"/>
  <c r="E179" i="14"/>
  <c r="E182" i="13"/>
  <c r="G182" i="13"/>
  <c r="H182" i="13"/>
  <c r="F182" i="13"/>
  <c r="A180" i="14" a="1"/>
  <c r="A180" i="14" s="1"/>
  <c r="B179" i="14"/>
  <c r="C179" i="14"/>
  <c r="D179" i="14"/>
  <c r="C182" i="13"/>
  <c r="D182" i="13"/>
  <c r="A183" i="13" a="1"/>
  <c r="A183" i="13" s="1"/>
  <c r="B182" i="13"/>
  <c r="G180" i="14" l="1"/>
  <c r="F180" i="14"/>
  <c r="H180" i="14"/>
  <c r="E180" i="14"/>
  <c r="E183" i="13"/>
  <c r="F183" i="13"/>
  <c r="G183" i="13"/>
  <c r="H183" i="13"/>
  <c r="A181" i="14" a="1"/>
  <c r="A181" i="14" s="1"/>
  <c r="B180" i="14"/>
  <c r="C180" i="14"/>
  <c r="D180" i="14"/>
  <c r="C183" i="13"/>
  <c r="D183" i="13"/>
  <c r="A184" i="13" a="1"/>
  <c r="A184" i="13" s="1"/>
  <c r="B183" i="13"/>
  <c r="E181" i="14" l="1"/>
  <c r="G181" i="14"/>
  <c r="H181" i="14"/>
  <c r="F181" i="14"/>
  <c r="G184" i="13"/>
  <c r="H184" i="13"/>
  <c r="F184" i="13"/>
  <c r="E184" i="13"/>
  <c r="A182" i="14" a="1"/>
  <c r="A182" i="14" s="1"/>
  <c r="C181" i="14"/>
  <c r="D181" i="14"/>
  <c r="B181" i="14"/>
  <c r="C184" i="13"/>
  <c r="D184" i="13"/>
  <c r="A185" i="13" a="1"/>
  <c r="A185" i="13" s="1"/>
  <c r="B184" i="13"/>
  <c r="H182" i="14" l="1"/>
  <c r="F182" i="14"/>
  <c r="E182" i="14"/>
  <c r="G182" i="14"/>
  <c r="F185" i="13"/>
  <c r="G185" i="13"/>
  <c r="H185" i="13"/>
  <c r="E185" i="13"/>
  <c r="A183" i="14" a="1"/>
  <c r="A183" i="14" s="1"/>
  <c r="D182" i="14"/>
  <c r="B182" i="14"/>
  <c r="C182" i="14"/>
  <c r="C185" i="13"/>
  <c r="D185" i="13"/>
  <c r="A186" i="13" a="1"/>
  <c r="A186" i="13" s="1"/>
  <c r="B185" i="13"/>
  <c r="G183" i="14" l="1"/>
  <c r="H183" i="14"/>
  <c r="F183" i="14"/>
  <c r="E183" i="14"/>
  <c r="G186" i="13"/>
  <c r="F186" i="13"/>
  <c r="H186" i="13"/>
  <c r="E186" i="13"/>
  <c r="A184" i="14" a="1"/>
  <c r="A184" i="14" s="1"/>
  <c r="B183" i="14"/>
  <c r="C183" i="14"/>
  <c r="D183" i="14"/>
  <c r="C186" i="13"/>
  <c r="D186" i="13"/>
  <c r="A187" i="13" a="1"/>
  <c r="A187" i="13" s="1"/>
  <c r="B186" i="13"/>
  <c r="G187" i="13" l="1"/>
  <c r="H187" i="13"/>
  <c r="E187" i="13"/>
  <c r="F187" i="13"/>
  <c r="H184" i="14"/>
  <c r="G184" i="14"/>
  <c r="F184" i="14"/>
  <c r="E184" i="14"/>
  <c r="A185" i="14" a="1"/>
  <c r="A185" i="14" s="1"/>
  <c r="B184" i="14"/>
  <c r="C184" i="14"/>
  <c r="D184" i="14"/>
  <c r="C187" i="13"/>
  <c r="D187" i="13"/>
  <c r="A188" i="13" a="1"/>
  <c r="A188" i="13" s="1"/>
  <c r="B187" i="13"/>
  <c r="G185" i="14" l="1"/>
  <c r="E185" i="14"/>
  <c r="H185" i="14"/>
  <c r="F185" i="14"/>
  <c r="H188" i="13"/>
  <c r="E188" i="13"/>
  <c r="F188" i="13"/>
  <c r="G188" i="13"/>
  <c r="A186" i="14" a="1"/>
  <c r="A186" i="14" s="1"/>
  <c r="C185" i="14"/>
  <c r="D185" i="14"/>
  <c r="B185" i="14"/>
  <c r="C188" i="13"/>
  <c r="D188" i="13"/>
  <c r="A189" i="13" a="1"/>
  <c r="A189" i="13" s="1"/>
  <c r="B188" i="13"/>
  <c r="G189" i="13" l="1"/>
  <c r="H189" i="13"/>
  <c r="E189" i="13"/>
  <c r="F189" i="13"/>
  <c r="F186" i="14"/>
  <c r="E186" i="14"/>
  <c r="H186" i="14"/>
  <c r="G186" i="14"/>
  <c r="A187" i="14" a="1"/>
  <c r="A187" i="14" s="1"/>
  <c r="D186" i="14"/>
  <c r="B186" i="14"/>
  <c r="C186" i="14"/>
  <c r="C189" i="13"/>
  <c r="D189" i="13"/>
  <c r="A190" i="13" a="1"/>
  <c r="A190" i="13" s="1"/>
  <c r="B189" i="13"/>
  <c r="G187" i="14" l="1"/>
  <c r="H187" i="14"/>
  <c r="F187" i="14"/>
  <c r="E187" i="14"/>
  <c r="H190" i="13"/>
  <c r="E190" i="13"/>
  <c r="G190" i="13"/>
  <c r="F190" i="13"/>
  <c r="A188" i="14" a="1"/>
  <c r="A188" i="14" s="1"/>
  <c r="B187" i="14"/>
  <c r="C187" i="14"/>
  <c r="D187" i="14"/>
  <c r="C190" i="13"/>
  <c r="D190" i="13"/>
  <c r="A191" i="13" a="1"/>
  <c r="A191" i="13" s="1"/>
  <c r="B190" i="13"/>
  <c r="G188" i="14" l="1"/>
  <c r="F188" i="14"/>
  <c r="H188" i="14"/>
  <c r="E188" i="14"/>
  <c r="G191" i="13"/>
  <c r="H191" i="13"/>
  <c r="E191" i="13"/>
  <c r="F191" i="13"/>
  <c r="A189" i="14" a="1"/>
  <c r="A189" i="14" s="1"/>
  <c r="B188" i="14"/>
  <c r="C188" i="14"/>
  <c r="D188" i="14"/>
  <c r="C191" i="13"/>
  <c r="D191" i="13"/>
  <c r="A192" i="13" a="1"/>
  <c r="A192" i="13" s="1"/>
  <c r="B191" i="13"/>
  <c r="E189" i="14" l="1"/>
  <c r="G189" i="14"/>
  <c r="H189" i="14"/>
  <c r="F189" i="14"/>
  <c r="H192" i="13"/>
  <c r="E192" i="13"/>
  <c r="G192" i="13"/>
  <c r="F192" i="13"/>
  <c r="A190" i="14" a="1"/>
  <c r="A190" i="14" s="1"/>
  <c r="C189" i="14"/>
  <c r="D189" i="14"/>
  <c r="B189" i="14"/>
  <c r="C192" i="13"/>
  <c r="D192" i="13"/>
  <c r="A193" i="13" a="1"/>
  <c r="A193" i="13" s="1"/>
  <c r="B192" i="13"/>
  <c r="H190" i="14" l="1"/>
  <c r="F190" i="14"/>
  <c r="E190" i="14"/>
  <c r="G190" i="14"/>
  <c r="H193" i="13"/>
  <c r="E193" i="13"/>
  <c r="F193" i="13"/>
  <c r="G193" i="13"/>
  <c r="A191" i="14" a="1"/>
  <c r="A191" i="14" s="1"/>
  <c r="D190" i="14"/>
  <c r="B190" i="14"/>
  <c r="C190" i="14"/>
  <c r="D193" i="13"/>
  <c r="C193" i="13"/>
  <c r="A194" i="13" a="1"/>
  <c r="A194" i="13" s="1"/>
  <c r="B193" i="13"/>
  <c r="G191" i="14" l="1"/>
  <c r="H191" i="14"/>
  <c r="F191" i="14"/>
  <c r="E191" i="14"/>
  <c r="E194" i="13"/>
  <c r="G194" i="13"/>
  <c r="H194" i="13"/>
  <c r="F194" i="13"/>
  <c r="A192" i="14" a="1"/>
  <c r="A192" i="14" s="1"/>
  <c r="B191" i="14"/>
  <c r="C191" i="14"/>
  <c r="D191" i="14"/>
  <c r="C194" i="13"/>
  <c r="D194" i="13"/>
  <c r="A195" i="13" a="1"/>
  <c r="A195" i="13" s="1"/>
  <c r="B194" i="13"/>
  <c r="H192" i="14" l="1"/>
  <c r="G192" i="14"/>
  <c r="F192" i="14"/>
  <c r="E192" i="14"/>
  <c r="E195" i="13"/>
  <c r="F195" i="13"/>
  <c r="G195" i="13"/>
  <c r="H195" i="13"/>
  <c r="A193" i="14" a="1"/>
  <c r="A193" i="14" s="1"/>
  <c r="B192" i="14"/>
  <c r="C192" i="14"/>
  <c r="D192" i="14"/>
  <c r="C195" i="13"/>
  <c r="D195" i="13"/>
  <c r="A196" i="13" a="1"/>
  <c r="A196" i="13" s="1"/>
  <c r="B195" i="13"/>
  <c r="E196" i="13" l="1"/>
  <c r="G196" i="13"/>
  <c r="H196" i="13"/>
  <c r="F196" i="13"/>
  <c r="G193" i="14"/>
  <c r="E193" i="14"/>
  <c r="F193" i="14"/>
  <c r="H193" i="14"/>
  <c r="A194" i="14" a="1"/>
  <c r="A194" i="14" s="1"/>
  <c r="D193" i="14"/>
  <c r="C193" i="14"/>
  <c r="B193" i="14"/>
  <c r="C196" i="13"/>
  <c r="D196" i="13"/>
  <c r="A197" i="13" a="1"/>
  <c r="A197" i="13" s="1"/>
  <c r="B196" i="13"/>
  <c r="F194" i="14" l="1"/>
  <c r="E194" i="14"/>
  <c r="H194" i="14"/>
  <c r="G194" i="14"/>
  <c r="E197" i="13"/>
  <c r="F197" i="13"/>
  <c r="G197" i="13"/>
  <c r="H197" i="13"/>
  <c r="A195" i="14" a="1"/>
  <c r="A195" i="14" s="1"/>
  <c r="B194" i="14"/>
  <c r="D194" i="14"/>
  <c r="C194" i="14"/>
  <c r="C197" i="13"/>
  <c r="D197" i="13"/>
  <c r="A198" i="13" a="1"/>
  <c r="A198" i="13" s="1"/>
  <c r="B197" i="13"/>
  <c r="G195" i="14" l="1"/>
  <c r="H195" i="14"/>
  <c r="F195" i="14"/>
  <c r="E195" i="14"/>
  <c r="E198" i="13"/>
  <c r="G198" i="13"/>
  <c r="H198" i="13"/>
  <c r="F198" i="13"/>
  <c r="A196" i="14" a="1"/>
  <c r="A196" i="14" s="1"/>
  <c r="B195" i="14"/>
  <c r="C195" i="14"/>
  <c r="D195" i="14"/>
  <c r="C198" i="13"/>
  <c r="D198" i="13"/>
  <c r="A199" i="13" a="1"/>
  <c r="A199" i="13" s="1"/>
  <c r="B198" i="13"/>
  <c r="E199" i="13" l="1"/>
  <c r="F199" i="13"/>
  <c r="G199" i="13"/>
  <c r="H199" i="13"/>
  <c r="G196" i="14"/>
  <c r="F196" i="14"/>
  <c r="H196" i="14"/>
  <c r="E196" i="14"/>
  <c r="A197" i="14" a="1"/>
  <c r="A197" i="14" s="1"/>
  <c r="C196" i="14"/>
  <c r="D196" i="14"/>
  <c r="B196" i="14"/>
  <c r="C199" i="13"/>
  <c r="D199" i="13"/>
  <c r="A200" i="13" a="1"/>
  <c r="A200" i="13" s="1"/>
  <c r="B199" i="13"/>
  <c r="E197" i="14" l="1"/>
  <c r="G197" i="14"/>
  <c r="H197" i="14"/>
  <c r="F197" i="14"/>
  <c r="G200" i="13"/>
  <c r="H200" i="13"/>
  <c r="F200" i="13"/>
  <c r="E200" i="13"/>
  <c r="A198" i="14" a="1"/>
  <c r="A198" i="14" s="1"/>
  <c r="D197" i="14"/>
  <c r="B197" i="14"/>
  <c r="C197" i="14"/>
  <c r="C200" i="13"/>
  <c r="D200" i="13"/>
  <c r="A201" i="13" a="1"/>
  <c r="A201" i="13" s="1"/>
  <c r="B200" i="13"/>
  <c r="F201" i="13" l="1"/>
  <c r="G201" i="13"/>
  <c r="H201" i="13"/>
  <c r="E201" i="13"/>
  <c r="H198" i="14"/>
  <c r="F198" i="14"/>
  <c r="E198" i="14"/>
  <c r="G198" i="14"/>
  <c r="A199" i="14" a="1"/>
  <c r="A199" i="14" s="1"/>
  <c r="C198" i="14"/>
  <c r="B198" i="14"/>
  <c r="D198" i="14"/>
  <c r="C201" i="13"/>
  <c r="D201" i="13"/>
  <c r="A202" i="13" a="1"/>
  <c r="A202" i="13" s="1"/>
  <c r="B201" i="13"/>
  <c r="G199" i="14" l="1"/>
  <c r="H199" i="14"/>
  <c r="F199" i="14"/>
  <c r="E199" i="14"/>
  <c r="G202" i="13"/>
  <c r="F202" i="13"/>
  <c r="H202" i="13"/>
  <c r="E202" i="13"/>
  <c r="A200" i="14" a="1"/>
  <c r="A200" i="14" s="1"/>
  <c r="B199" i="14"/>
  <c r="D199" i="14"/>
  <c r="C199" i="14"/>
  <c r="C202" i="13"/>
  <c r="D202" i="13"/>
  <c r="A203" i="13" a="1"/>
  <c r="A203" i="13" s="1"/>
  <c r="B202" i="13"/>
  <c r="H200" i="14" l="1"/>
  <c r="G200" i="14"/>
  <c r="F200" i="14"/>
  <c r="E200" i="14"/>
  <c r="G203" i="13"/>
  <c r="H203" i="13"/>
  <c r="E203" i="13"/>
  <c r="F203" i="13"/>
  <c r="A201" i="14" a="1"/>
  <c r="A201" i="14" s="1"/>
  <c r="C200" i="14"/>
  <c r="B200" i="14"/>
  <c r="D200" i="14"/>
  <c r="C203" i="13"/>
  <c r="D203" i="13"/>
  <c r="A204" i="13" a="1"/>
  <c r="A204" i="13" s="1"/>
  <c r="B203" i="13"/>
  <c r="G201" i="14" l="1"/>
  <c r="E201" i="14"/>
  <c r="H201" i="14"/>
  <c r="F201" i="14"/>
  <c r="H204" i="13"/>
  <c r="E204" i="13"/>
  <c r="F204" i="13"/>
  <c r="G204" i="13"/>
  <c r="A202" i="14" a="1"/>
  <c r="A202" i="14" s="1"/>
  <c r="D201" i="14"/>
  <c r="C201" i="14"/>
  <c r="B201" i="14"/>
  <c r="C204" i="13"/>
  <c r="D204" i="13"/>
  <c r="A205" i="13" a="1"/>
  <c r="A205" i="13" s="1"/>
  <c r="B204" i="13"/>
  <c r="G205" i="13" l="1"/>
  <c r="H205" i="13"/>
  <c r="E205" i="13"/>
  <c r="F205" i="13"/>
  <c r="F202" i="14"/>
  <c r="E202" i="14"/>
  <c r="H202" i="14"/>
  <c r="G202" i="14"/>
  <c r="A203" i="14" a="1"/>
  <c r="A203" i="14" s="1"/>
  <c r="D202" i="14"/>
  <c r="B202" i="14"/>
  <c r="C202" i="14"/>
  <c r="C205" i="13"/>
  <c r="D205" i="13"/>
  <c r="A206" i="13" a="1"/>
  <c r="A206" i="13" s="1"/>
  <c r="B205" i="13"/>
  <c r="G203" i="14" l="1"/>
  <c r="H203" i="14"/>
  <c r="F203" i="14"/>
  <c r="E203" i="14"/>
  <c r="H206" i="13"/>
  <c r="E206" i="13"/>
  <c r="G206" i="13"/>
  <c r="F206" i="13"/>
  <c r="A204" i="14" a="1"/>
  <c r="A204" i="14" s="1"/>
  <c r="B203" i="14"/>
  <c r="C203" i="14"/>
  <c r="D203" i="14"/>
  <c r="C206" i="13"/>
  <c r="D206" i="13"/>
  <c r="A207" i="13" a="1"/>
  <c r="A207" i="13" s="1"/>
  <c r="B206" i="13"/>
  <c r="G204" i="14" l="1"/>
  <c r="F204" i="14"/>
  <c r="H204" i="14"/>
  <c r="E204" i="14"/>
  <c r="G207" i="13"/>
  <c r="H207" i="13"/>
  <c r="E207" i="13"/>
  <c r="F207" i="13"/>
  <c r="A205" i="14" a="1"/>
  <c r="A205" i="14" s="1"/>
  <c r="C204" i="14"/>
  <c r="D204" i="14"/>
  <c r="B204" i="14"/>
  <c r="C207" i="13"/>
  <c r="D207" i="13"/>
  <c r="A208" i="13" a="1"/>
  <c r="A208" i="13" s="1"/>
  <c r="B207" i="13"/>
  <c r="H208" i="13" l="1"/>
  <c r="E208" i="13"/>
  <c r="G208" i="13"/>
  <c r="F208" i="13"/>
  <c r="E205" i="14"/>
  <c r="G205" i="14"/>
  <c r="F205" i="14"/>
  <c r="H205" i="14"/>
  <c r="A206" i="14" a="1"/>
  <c r="A206" i="14" s="1"/>
  <c r="D205" i="14"/>
  <c r="B205" i="14"/>
  <c r="C205" i="14"/>
  <c r="C208" i="13"/>
  <c r="D208" i="13"/>
  <c r="A209" i="13" a="1"/>
  <c r="A209" i="13" s="1"/>
  <c r="B208" i="13"/>
  <c r="H209" i="13" l="1"/>
  <c r="E209" i="13"/>
  <c r="F209" i="13"/>
  <c r="G209" i="13"/>
  <c r="H206" i="14"/>
  <c r="F206" i="14"/>
  <c r="E206" i="14"/>
  <c r="G206" i="14"/>
  <c r="A207" i="14" a="1"/>
  <c r="A207" i="14" s="1"/>
  <c r="C206" i="14"/>
  <c r="D206" i="14"/>
  <c r="B206" i="14"/>
  <c r="C209" i="13"/>
  <c r="D209" i="13"/>
  <c r="A210" i="13" a="1"/>
  <c r="A210" i="13" s="1"/>
  <c r="B209" i="13"/>
  <c r="G207" i="14" l="1"/>
  <c r="H207" i="14"/>
  <c r="F207" i="14"/>
  <c r="E207" i="14"/>
  <c r="E210" i="13"/>
  <c r="G210" i="13"/>
  <c r="H210" i="13"/>
  <c r="F210" i="13"/>
  <c r="A208" i="14" a="1"/>
  <c r="A208" i="14" s="1"/>
  <c r="B207" i="14"/>
  <c r="D207" i="14"/>
  <c r="C207" i="14"/>
  <c r="C210" i="13"/>
  <c r="D210" i="13"/>
  <c r="A211" i="13" a="1"/>
  <c r="A211" i="13" s="1"/>
  <c r="B210" i="13"/>
  <c r="H208" i="14" l="1"/>
  <c r="G208" i="14"/>
  <c r="F208" i="14"/>
  <c r="E208" i="14"/>
  <c r="E211" i="13"/>
  <c r="F211" i="13"/>
  <c r="G211" i="13"/>
  <c r="H211" i="13"/>
  <c r="A209" i="14" a="1"/>
  <c r="A209" i="14" s="1"/>
  <c r="C208" i="14"/>
  <c r="B208" i="14"/>
  <c r="D208" i="14"/>
  <c r="C211" i="13"/>
  <c r="D211" i="13"/>
  <c r="A212" i="13" a="1"/>
  <c r="A212" i="13" s="1"/>
  <c r="B211" i="13"/>
  <c r="G209" i="14" l="1"/>
  <c r="E209" i="14"/>
  <c r="F209" i="14"/>
  <c r="H209" i="14"/>
  <c r="E212" i="13"/>
  <c r="G212" i="13"/>
  <c r="H212" i="13"/>
  <c r="F212" i="13"/>
  <c r="A210" i="14" a="1"/>
  <c r="A210" i="14" s="1"/>
  <c r="D209" i="14"/>
  <c r="C209" i="14"/>
  <c r="B209" i="14"/>
  <c r="C212" i="13"/>
  <c r="D212" i="13"/>
  <c r="A213" i="13" a="1"/>
  <c r="A213" i="13" s="1"/>
  <c r="B212" i="13"/>
  <c r="F210" i="14" l="1"/>
  <c r="E210" i="14"/>
  <c r="H210" i="14"/>
  <c r="G210" i="14"/>
  <c r="E213" i="13"/>
  <c r="F213" i="13"/>
  <c r="G213" i="13"/>
  <c r="H213" i="13"/>
  <c r="A211" i="14" a="1"/>
  <c r="A211" i="14" s="1"/>
  <c r="B210" i="14"/>
  <c r="D210" i="14"/>
  <c r="C210" i="14"/>
  <c r="D213" i="13"/>
  <c r="C213" i="13"/>
  <c r="A214" i="13" a="1"/>
  <c r="A214" i="13" s="1"/>
  <c r="B213" i="13"/>
  <c r="E214" i="13" l="1"/>
  <c r="G214" i="13"/>
  <c r="H214" i="13"/>
  <c r="F214" i="13"/>
  <c r="G211" i="14"/>
  <c r="H211" i="14"/>
  <c r="F211" i="14"/>
  <c r="E211" i="14"/>
  <c r="A212" i="14" a="1"/>
  <c r="A212" i="14" s="1"/>
  <c r="B211" i="14"/>
  <c r="C211" i="14"/>
  <c r="D211" i="14"/>
  <c r="C214" i="13"/>
  <c r="D214" i="13"/>
  <c r="A215" i="13" a="1"/>
  <c r="A215" i="13" s="1"/>
  <c r="B214" i="13"/>
  <c r="E215" i="13" l="1"/>
  <c r="F215" i="13"/>
  <c r="G215" i="13"/>
  <c r="H215" i="13"/>
  <c r="G212" i="14"/>
  <c r="F212" i="14"/>
  <c r="H212" i="14"/>
  <c r="E212" i="14"/>
  <c r="A213" i="14" a="1"/>
  <c r="A213" i="14" s="1"/>
  <c r="C212" i="14"/>
  <c r="D212" i="14"/>
  <c r="B212" i="14"/>
  <c r="D215" i="13"/>
  <c r="C215" i="13"/>
  <c r="A216" i="13" a="1"/>
  <c r="A216" i="13" s="1"/>
  <c r="B215" i="13"/>
  <c r="G216" i="13" l="1"/>
  <c r="H216" i="13"/>
  <c r="F216" i="13"/>
  <c r="E216" i="13"/>
  <c r="E213" i="14"/>
  <c r="G213" i="14"/>
  <c r="H213" i="14"/>
  <c r="F213" i="14"/>
  <c r="A214" i="14" a="1"/>
  <c r="A214" i="14" s="1"/>
  <c r="D213" i="14"/>
  <c r="B213" i="14"/>
  <c r="C213" i="14"/>
  <c r="C216" i="13"/>
  <c r="D216" i="13"/>
  <c r="A217" i="13" a="1"/>
  <c r="A217" i="13" s="1"/>
  <c r="B216" i="13"/>
  <c r="F217" i="13" l="1"/>
  <c r="G217" i="13"/>
  <c r="H217" i="13"/>
  <c r="E217" i="13"/>
  <c r="H214" i="14"/>
  <c r="F214" i="14"/>
  <c r="E214" i="14"/>
  <c r="G214" i="14"/>
  <c r="A215" i="14" a="1"/>
  <c r="A215" i="14" s="1"/>
  <c r="C214" i="14"/>
  <c r="B214" i="14"/>
  <c r="D214" i="14"/>
  <c r="C217" i="13"/>
  <c r="D217" i="13"/>
  <c r="A218" i="13" a="1"/>
  <c r="A218" i="13" s="1"/>
  <c r="B217" i="13"/>
  <c r="G215" i="14" l="1"/>
  <c r="H215" i="14"/>
  <c r="F215" i="14"/>
  <c r="E215" i="14"/>
  <c r="G218" i="13"/>
  <c r="F218" i="13"/>
  <c r="H218" i="13"/>
  <c r="E218" i="13"/>
  <c r="A216" i="14" a="1"/>
  <c r="A216" i="14" s="1"/>
  <c r="B215" i="14"/>
  <c r="D215" i="14"/>
  <c r="C215" i="14"/>
  <c r="C218" i="13"/>
  <c r="D218" i="13"/>
  <c r="A219" i="13" a="1"/>
  <c r="A219" i="13" s="1"/>
  <c r="B218" i="13"/>
  <c r="H216" i="14" l="1"/>
  <c r="G216" i="14"/>
  <c r="F216" i="14"/>
  <c r="E216" i="14"/>
  <c r="G219" i="13"/>
  <c r="H219" i="13"/>
  <c r="E219" i="13"/>
  <c r="F219" i="13"/>
  <c r="A217" i="14" a="1"/>
  <c r="A217" i="14" s="1"/>
  <c r="C216" i="14"/>
  <c r="B216" i="14"/>
  <c r="D216" i="14"/>
  <c r="C219" i="13"/>
  <c r="D219" i="13"/>
  <c r="A220" i="13" a="1"/>
  <c r="A220" i="13" s="1"/>
  <c r="B219" i="13"/>
  <c r="G217" i="14" l="1"/>
  <c r="E217" i="14"/>
  <c r="H217" i="14"/>
  <c r="F217" i="14"/>
  <c r="H220" i="13"/>
  <c r="E220" i="13"/>
  <c r="G220" i="13"/>
  <c r="F220" i="13"/>
  <c r="A218" i="14" a="1"/>
  <c r="A218" i="14" s="1"/>
  <c r="D217" i="14"/>
  <c r="C217" i="14"/>
  <c r="B217" i="14"/>
  <c r="C220" i="13"/>
  <c r="D220" i="13"/>
  <c r="A221" i="13" a="1"/>
  <c r="A221" i="13" s="1"/>
  <c r="B220" i="13"/>
  <c r="G221" i="13" l="1"/>
  <c r="H221" i="13"/>
  <c r="E221" i="13"/>
  <c r="F221" i="13"/>
  <c r="F218" i="14"/>
  <c r="E218" i="14"/>
  <c r="H218" i="14"/>
  <c r="G218" i="14"/>
  <c r="A219" i="14" a="1"/>
  <c r="A219" i="14" s="1"/>
  <c r="D218" i="14"/>
  <c r="B218" i="14"/>
  <c r="C218" i="14"/>
  <c r="C221" i="13"/>
  <c r="D221" i="13"/>
  <c r="A222" i="13" a="1"/>
  <c r="A222" i="13" s="1"/>
  <c r="B221" i="13"/>
  <c r="G219" i="14" l="1"/>
  <c r="H219" i="14"/>
  <c r="F219" i="14"/>
  <c r="E219" i="14"/>
  <c r="H222" i="13"/>
  <c r="E222" i="13"/>
  <c r="G222" i="13"/>
  <c r="F222" i="13"/>
  <c r="A220" i="14" a="1"/>
  <c r="A220" i="14" s="1"/>
  <c r="B219" i="14"/>
  <c r="C219" i="14"/>
  <c r="D219" i="14"/>
  <c r="C222" i="13"/>
  <c r="D222" i="13"/>
  <c r="A223" i="13" a="1"/>
  <c r="A223" i="13" s="1"/>
  <c r="B222" i="13"/>
  <c r="G223" i="13" l="1"/>
  <c r="H223" i="13"/>
  <c r="E223" i="13"/>
  <c r="F223" i="13"/>
  <c r="G220" i="14"/>
  <c r="F220" i="14"/>
  <c r="H220" i="14"/>
  <c r="E220" i="14"/>
  <c r="A221" i="14" a="1"/>
  <c r="A221" i="14" s="1"/>
  <c r="C220" i="14"/>
  <c r="D220" i="14"/>
  <c r="B220" i="14"/>
  <c r="C223" i="13"/>
  <c r="D223" i="13"/>
  <c r="A224" i="13" a="1"/>
  <c r="A224" i="13" s="1"/>
  <c r="B223" i="13"/>
  <c r="H224" i="13" l="1"/>
  <c r="E224" i="13"/>
  <c r="G224" i="13"/>
  <c r="F224" i="13"/>
  <c r="E221" i="14"/>
  <c r="G221" i="14"/>
  <c r="H221" i="14"/>
  <c r="F221" i="14"/>
  <c r="A222" i="14" a="1"/>
  <c r="A222" i="14" s="1"/>
  <c r="D221" i="14"/>
  <c r="B221" i="14"/>
  <c r="C221" i="14"/>
  <c r="C224" i="13"/>
  <c r="D224" i="13"/>
  <c r="A225" i="13" a="1"/>
  <c r="A225" i="13" s="1"/>
  <c r="B224" i="13"/>
  <c r="H225" i="13" l="1"/>
  <c r="E225" i="13"/>
  <c r="F225" i="13"/>
  <c r="G225" i="13"/>
  <c r="H222" i="14"/>
  <c r="F222" i="14"/>
  <c r="E222" i="14"/>
  <c r="G222" i="14"/>
  <c r="A223" i="14" a="1"/>
  <c r="A223" i="14" s="1"/>
  <c r="C222" i="14"/>
  <c r="D222" i="14"/>
  <c r="B222" i="14"/>
  <c r="D225" i="13"/>
  <c r="C225" i="13"/>
  <c r="A226" i="13" a="1"/>
  <c r="A226" i="13" s="1"/>
  <c r="B225" i="13"/>
  <c r="G223" i="14" l="1"/>
  <c r="H223" i="14"/>
  <c r="F223" i="14"/>
  <c r="E223" i="14"/>
  <c r="E226" i="13"/>
  <c r="G226" i="13"/>
  <c r="H226" i="13"/>
  <c r="F226" i="13"/>
  <c r="A224" i="14" a="1"/>
  <c r="A224" i="14" s="1"/>
  <c r="B223" i="14"/>
  <c r="D223" i="14"/>
  <c r="C223" i="14"/>
  <c r="C226" i="13"/>
  <c r="D226" i="13"/>
  <c r="A227" i="13" a="1"/>
  <c r="A227" i="13" s="1"/>
  <c r="B226" i="13"/>
  <c r="H224" i="14" l="1"/>
  <c r="G224" i="14"/>
  <c r="F224" i="14"/>
  <c r="E224" i="14"/>
  <c r="E227" i="13"/>
  <c r="F227" i="13"/>
  <c r="G227" i="13"/>
  <c r="H227" i="13"/>
  <c r="A225" i="14" a="1"/>
  <c r="A225" i="14" s="1"/>
  <c r="C224" i="14"/>
  <c r="B224" i="14"/>
  <c r="D224" i="14"/>
  <c r="C227" i="13"/>
  <c r="D227" i="13"/>
  <c r="A228" i="13" a="1"/>
  <c r="A228" i="13" s="1"/>
  <c r="B227" i="13"/>
  <c r="G225" i="14" l="1"/>
  <c r="E225" i="14"/>
  <c r="F225" i="14"/>
  <c r="H225" i="14"/>
  <c r="E228" i="13"/>
  <c r="G228" i="13"/>
  <c r="H228" i="13"/>
  <c r="F228" i="13"/>
  <c r="A226" i="14" a="1"/>
  <c r="A226" i="14" s="1"/>
  <c r="D225" i="14"/>
  <c r="C225" i="14"/>
  <c r="B225" i="14"/>
  <c r="C228" i="13"/>
  <c r="D228" i="13"/>
  <c r="A229" i="13" a="1"/>
  <c r="A229" i="13" s="1"/>
  <c r="B228" i="13"/>
  <c r="F226" i="14" l="1"/>
  <c r="E226" i="14"/>
  <c r="H226" i="14"/>
  <c r="G226" i="14"/>
  <c r="E229" i="13"/>
  <c r="F229" i="13"/>
  <c r="G229" i="13"/>
  <c r="H229" i="13"/>
  <c r="A227" i="14" a="1"/>
  <c r="A227" i="14" s="1"/>
  <c r="B226" i="14"/>
  <c r="D226" i="14"/>
  <c r="C226" i="14"/>
  <c r="C229" i="13"/>
  <c r="D229" i="13"/>
  <c r="A230" i="13" a="1"/>
  <c r="A230" i="13" s="1"/>
  <c r="B229" i="13"/>
  <c r="G227" i="14" l="1"/>
  <c r="H227" i="14"/>
  <c r="F227" i="14"/>
  <c r="E227" i="14"/>
  <c r="E230" i="13"/>
  <c r="G230" i="13"/>
  <c r="H230" i="13"/>
  <c r="F230" i="13"/>
  <c r="A228" i="14" a="1"/>
  <c r="A228" i="14" s="1"/>
  <c r="B227" i="14"/>
  <c r="C227" i="14"/>
  <c r="D227" i="14"/>
  <c r="C230" i="13"/>
  <c r="D230" i="13"/>
  <c r="A231" i="13" a="1"/>
  <c r="A231" i="13" s="1"/>
  <c r="B230" i="13"/>
  <c r="E231" i="13" l="1"/>
  <c r="F231" i="13"/>
  <c r="G231" i="13"/>
  <c r="H231" i="13"/>
  <c r="G228" i="14"/>
  <c r="F228" i="14"/>
  <c r="H228" i="14"/>
  <c r="E228" i="14"/>
  <c r="A229" i="14" a="1"/>
  <c r="A229" i="14" s="1"/>
  <c r="C228" i="14"/>
  <c r="D228" i="14"/>
  <c r="B228" i="14"/>
  <c r="C231" i="13"/>
  <c r="D231" i="13"/>
  <c r="A232" i="13" a="1"/>
  <c r="A232" i="13" s="1"/>
  <c r="B231" i="13"/>
  <c r="E229" i="14" l="1"/>
  <c r="G229" i="14"/>
  <c r="H229" i="14"/>
  <c r="F229" i="14"/>
  <c r="G232" i="13"/>
  <c r="F232" i="13"/>
  <c r="H232" i="13"/>
  <c r="E232" i="13"/>
  <c r="A230" i="14" a="1"/>
  <c r="A230" i="14" s="1"/>
  <c r="D229" i="14"/>
  <c r="B229" i="14"/>
  <c r="C229" i="14"/>
  <c r="C232" i="13"/>
  <c r="D232" i="13"/>
  <c r="A233" i="13" a="1"/>
  <c r="A233" i="13" s="1"/>
  <c r="B232" i="13"/>
  <c r="H230" i="14" l="1"/>
  <c r="F230" i="14"/>
  <c r="E230" i="14"/>
  <c r="G230" i="14"/>
  <c r="F233" i="13"/>
  <c r="G233" i="13"/>
  <c r="H233" i="13"/>
  <c r="E233" i="13"/>
  <c r="A231" i="14" a="1"/>
  <c r="A231" i="14" s="1"/>
  <c r="C230" i="14"/>
  <c r="B230" i="14"/>
  <c r="D230" i="14"/>
  <c r="C233" i="13"/>
  <c r="D233" i="13"/>
  <c r="A234" i="13" a="1"/>
  <c r="A234" i="13" s="1"/>
  <c r="B233" i="13"/>
  <c r="G234" i="13" l="1"/>
  <c r="H234" i="13"/>
  <c r="E234" i="13"/>
  <c r="F234" i="13"/>
  <c r="G231" i="14"/>
  <c r="H231" i="14"/>
  <c r="F231" i="14"/>
  <c r="E231" i="14"/>
  <c r="A232" i="14" a="1"/>
  <c r="A232" i="14" s="1"/>
  <c r="B231" i="14"/>
  <c r="D231" i="14"/>
  <c r="C231" i="14"/>
  <c r="C234" i="13"/>
  <c r="D234" i="13"/>
  <c r="A235" i="13" a="1"/>
  <c r="A235" i="13" s="1"/>
  <c r="B234" i="13"/>
  <c r="H232" i="14" l="1"/>
  <c r="G232" i="14"/>
  <c r="F232" i="14"/>
  <c r="E232" i="14"/>
  <c r="G235" i="13"/>
  <c r="H235" i="13"/>
  <c r="E235" i="13"/>
  <c r="F235" i="13"/>
  <c r="A233" i="14" a="1"/>
  <c r="A233" i="14" s="1"/>
  <c r="C232" i="14"/>
  <c r="B232" i="14"/>
  <c r="D232" i="14"/>
  <c r="C235" i="13"/>
  <c r="D235" i="13"/>
  <c r="A236" i="13" a="1"/>
  <c r="A236" i="13" s="1"/>
  <c r="B235" i="13"/>
  <c r="G233" i="14" l="1"/>
  <c r="E233" i="14"/>
  <c r="H233" i="14"/>
  <c r="F233" i="14"/>
  <c r="H236" i="13"/>
  <c r="E236" i="13"/>
  <c r="G236" i="13"/>
  <c r="F236" i="13"/>
  <c r="A234" i="14" a="1"/>
  <c r="A234" i="14" s="1"/>
  <c r="D233" i="14"/>
  <c r="C233" i="14"/>
  <c r="B233" i="14"/>
  <c r="C236" i="13"/>
  <c r="D236" i="13"/>
  <c r="A237" i="13" a="1"/>
  <c r="A237" i="13" s="1"/>
  <c r="B236" i="13"/>
  <c r="F234" i="14" l="1"/>
  <c r="E234" i="14"/>
  <c r="H234" i="14"/>
  <c r="G234" i="14"/>
  <c r="G237" i="13"/>
  <c r="H237" i="13"/>
  <c r="E237" i="13"/>
  <c r="F237" i="13"/>
  <c r="A235" i="14" a="1"/>
  <c r="A235" i="14" s="1"/>
  <c r="D234" i="14"/>
  <c r="B234" i="14"/>
  <c r="C234" i="14"/>
  <c r="C237" i="13"/>
  <c r="D237" i="13"/>
  <c r="A238" i="13" a="1"/>
  <c r="A238" i="13" s="1"/>
  <c r="B237" i="13"/>
  <c r="G235" i="14" l="1"/>
  <c r="H235" i="14"/>
  <c r="F235" i="14"/>
  <c r="E235" i="14"/>
  <c r="H238" i="13"/>
  <c r="E238" i="13"/>
  <c r="G238" i="13"/>
  <c r="F238" i="13"/>
  <c r="A236" i="14" a="1"/>
  <c r="A236" i="14" s="1"/>
  <c r="B235" i="14"/>
  <c r="C235" i="14"/>
  <c r="D235" i="14"/>
  <c r="C238" i="13"/>
  <c r="D238" i="13"/>
  <c r="A239" i="13" a="1"/>
  <c r="A239" i="13" s="1"/>
  <c r="B238" i="13"/>
  <c r="G239" i="13" l="1"/>
  <c r="H239" i="13"/>
  <c r="E239" i="13"/>
  <c r="F239" i="13"/>
  <c r="G236" i="14"/>
  <c r="F236" i="14"/>
  <c r="H236" i="14"/>
  <c r="E236" i="14"/>
  <c r="A237" i="14" a="1"/>
  <c r="A237" i="14" s="1"/>
  <c r="C236" i="14"/>
  <c r="D236" i="14"/>
  <c r="B236" i="14"/>
  <c r="C239" i="13"/>
  <c r="D239" i="13"/>
  <c r="A240" i="13" a="1"/>
  <c r="A240" i="13" s="1"/>
  <c r="B239" i="13"/>
  <c r="H240" i="13" l="1"/>
  <c r="E240" i="13"/>
  <c r="G240" i="13"/>
  <c r="F240" i="13"/>
  <c r="E237" i="14"/>
  <c r="G237" i="14"/>
  <c r="F237" i="14"/>
  <c r="H237" i="14"/>
  <c r="A238" i="14" a="1"/>
  <c r="A238" i="14" s="1"/>
  <c r="D237" i="14"/>
  <c r="B237" i="14"/>
  <c r="C237" i="14"/>
  <c r="C240" i="13"/>
  <c r="D240" i="13"/>
  <c r="A241" i="13" a="1"/>
  <c r="A241" i="13" s="1"/>
  <c r="B240" i="13"/>
  <c r="H241" i="13" l="1"/>
  <c r="E241" i="13"/>
  <c r="F241" i="13"/>
  <c r="G241" i="13"/>
  <c r="H238" i="14"/>
  <c r="F238" i="14"/>
  <c r="E238" i="14"/>
  <c r="G238" i="14"/>
  <c r="A239" i="14" a="1"/>
  <c r="A239" i="14" s="1"/>
  <c r="C238" i="14"/>
  <c r="D238" i="14"/>
  <c r="B238" i="14"/>
  <c r="C241" i="13"/>
  <c r="D241" i="13"/>
  <c r="A242" i="13" a="1"/>
  <c r="A242" i="13" s="1"/>
  <c r="B241" i="13"/>
  <c r="G239" i="14" l="1"/>
  <c r="H239" i="14"/>
  <c r="F239" i="14"/>
  <c r="E239" i="14"/>
  <c r="E242" i="13"/>
  <c r="G242" i="13"/>
  <c r="H242" i="13"/>
  <c r="F242" i="13"/>
  <c r="A240" i="14" a="1"/>
  <c r="A240" i="14" s="1"/>
  <c r="B239" i="14"/>
  <c r="D239" i="14"/>
  <c r="C239" i="14"/>
  <c r="C242" i="13"/>
  <c r="D242" i="13"/>
  <c r="A243" i="13" a="1"/>
  <c r="A243" i="13" s="1"/>
  <c r="B242" i="13"/>
  <c r="H240" i="14" l="1"/>
  <c r="G240" i="14"/>
  <c r="F240" i="14"/>
  <c r="E240" i="14"/>
  <c r="E243" i="13"/>
  <c r="F243" i="13"/>
  <c r="G243" i="13"/>
  <c r="H243" i="13"/>
  <c r="A241" i="14" a="1"/>
  <c r="A241" i="14" s="1"/>
  <c r="C240" i="14"/>
  <c r="B240" i="14"/>
  <c r="D240" i="14"/>
  <c r="C243" i="13"/>
  <c r="D243" i="13"/>
  <c r="A244" i="13" a="1"/>
  <c r="A244" i="13" s="1"/>
  <c r="B243" i="13"/>
  <c r="G241" i="14" l="1"/>
  <c r="E241" i="14"/>
  <c r="F241" i="14"/>
  <c r="H241" i="14"/>
  <c r="E244" i="13"/>
  <c r="G244" i="13"/>
  <c r="H244" i="13"/>
  <c r="F244" i="13"/>
  <c r="A242" i="14" a="1"/>
  <c r="A242" i="14" s="1"/>
  <c r="B241" i="14"/>
  <c r="D241" i="14"/>
  <c r="C241" i="14"/>
  <c r="C244" i="13"/>
  <c r="D244" i="13"/>
  <c r="A245" i="13" a="1"/>
  <c r="A245" i="13" s="1"/>
  <c r="B244" i="13"/>
  <c r="F242" i="14" l="1"/>
  <c r="E242" i="14"/>
  <c r="H242" i="14"/>
  <c r="G242" i="14"/>
  <c r="E245" i="13"/>
  <c r="F245" i="13"/>
  <c r="G245" i="13"/>
  <c r="H245" i="13"/>
  <c r="A243" i="14" a="1"/>
  <c r="A243" i="14" s="1"/>
  <c r="C242" i="14"/>
  <c r="D242" i="14"/>
  <c r="B242" i="14"/>
  <c r="C245" i="13"/>
  <c r="D245" i="13"/>
  <c r="A246" i="13" a="1"/>
  <c r="A246" i="13" s="1"/>
  <c r="B245" i="13"/>
  <c r="E246" i="13" l="1"/>
  <c r="G246" i="13"/>
  <c r="H246" i="13"/>
  <c r="F246" i="13"/>
  <c r="G243" i="14"/>
  <c r="H243" i="14"/>
  <c r="F243" i="14"/>
  <c r="E243" i="14"/>
  <c r="A244" i="14" a="1"/>
  <c r="A244" i="14" s="1"/>
  <c r="D243" i="14"/>
  <c r="B243" i="14"/>
  <c r="C243" i="14"/>
  <c r="C246" i="13"/>
  <c r="D246" i="13"/>
  <c r="A247" i="13" a="1"/>
  <c r="A247" i="13" s="1"/>
  <c r="B246" i="13"/>
  <c r="E247" i="13" l="1"/>
  <c r="F247" i="13"/>
  <c r="G247" i="13"/>
  <c r="H247" i="13"/>
  <c r="G244" i="14"/>
  <c r="F244" i="14"/>
  <c r="H244" i="14"/>
  <c r="E244" i="14"/>
  <c r="A245" i="14" a="1"/>
  <c r="A245" i="14" s="1"/>
  <c r="C244" i="14"/>
  <c r="B244" i="14"/>
  <c r="D244" i="14"/>
  <c r="C247" i="13"/>
  <c r="D247" i="13"/>
  <c r="A248" i="13" a="1"/>
  <c r="A248" i="13" s="1"/>
  <c r="B247" i="13"/>
  <c r="G248" i="13" l="1"/>
  <c r="F248" i="13"/>
  <c r="H248" i="13"/>
  <c r="E248" i="13"/>
  <c r="E245" i="14"/>
  <c r="G245" i="14"/>
  <c r="H245" i="14"/>
  <c r="F245" i="14"/>
  <c r="A246" i="14" a="1"/>
  <c r="A246" i="14" s="1"/>
  <c r="B245" i="14"/>
  <c r="D245" i="14"/>
  <c r="C245" i="14"/>
  <c r="C248" i="13"/>
  <c r="D248" i="13"/>
  <c r="A249" i="13" a="1"/>
  <c r="A249" i="13" s="1"/>
  <c r="B248" i="13"/>
  <c r="F249" i="13" l="1"/>
  <c r="G249" i="13"/>
  <c r="H249" i="13"/>
  <c r="E249" i="13"/>
  <c r="H246" i="14"/>
  <c r="F246" i="14"/>
  <c r="E246" i="14"/>
  <c r="G246" i="14"/>
  <c r="A247" i="14" a="1"/>
  <c r="A247" i="14" s="1"/>
  <c r="C246" i="14"/>
  <c r="D246" i="14"/>
  <c r="B246" i="14"/>
  <c r="C249" i="13"/>
  <c r="D249" i="13"/>
  <c r="A250" i="13" a="1"/>
  <c r="A250" i="13" s="1"/>
  <c r="B249" i="13"/>
  <c r="G247" i="14" l="1"/>
  <c r="H247" i="14"/>
  <c r="F247" i="14"/>
  <c r="E247" i="14"/>
  <c r="G250" i="13"/>
  <c r="H250" i="13"/>
  <c r="E250" i="13"/>
  <c r="F250" i="13"/>
  <c r="A248" i="14" a="1"/>
  <c r="A248" i="14" s="1"/>
  <c r="D247" i="14"/>
  <c r="B247" i="14"/>
  <c r="C247" i="14"/>
  <c r="C250" i="13"/>
  <c r="D250" i="13"/>
  <c r="A251" i="13" a="1"/>
  <c r="A251" i="13" s="1"/>
  <c r="B250" i="13"/>
  <c r="H248" i="14" l="1"/>
  <c r="G248" i="14"/>
  <c r="F248" i="14"/>
  <c r="E248" i="14"/>
  <c r="G251" i="13"/>
  <c r="H251" i="13"/>
  <c r="E251" i="13"/>
  <c r="F251" i="13"/>
  <c r="A249" i="14" a="1"/>
  <c r="A249" i="14" s="1"/>
  <c r="C248" i="14"/>
  <c r="B248" i="14"/>
  <c r="D248" i="14"/>
  <c r="C251" i="13"/>
  <c r="D251" i="13"/>
  <c r="A252" i="13" a="1"/>
  <c r="A252" i="13" s="1"/>
  <c r="B251" i="13"/>
  <c r="G249" i="14" l="1"/>
  <c r="E249" i="14"/>
  <c r="H249" i="14"/>
  <c r="F249" i="14"/>
  <c r="H252" i="13"/>
  <c r="E252" i="13"/>
  <c r="G252" i="13"/>
  <c r="F252" i="13"/>
  <c r="A250" i="14" a="1"/>
  <c r="A250" i="14" s="1"/>
  <c r="B249" i="14"/>
  <c r="D249" i="14"/>
  <c r="C249" i="14"/>
  <c r="C252" i="13"/>
  <c r="D252" i="13"/>
  <c r="A253" i="13" a="1"/>
  <c r="A253" i="13" s="1"/>
  <c r="B252" i="13"/>
  <c r="F250" i="14" l="1"/>
  <c r="E250" i="14"/>
  <c r="H250" i="14"/>
  <c r="G250" i="14"/>
  <c r="G253" i="13"/>
  <c r="H253" i="13"/>
  <c r="E253" i="13"/>
  <c r="F253" i="13"/>
  <c r="A251" i="14" a="1"/>
  <c r="A251" i="14" s="1"/>
  <c r="C250" i="14"/>
  <c r="D250" i="14"/>
  <c r="B250" i="14"/>
  <c r="C253" i="13"/>
  <c r="D253" i="13"/>
  <c r="A254" i="13" a="1"/>
  <c r="A254" i="13" s="1"/>
  <c r="B253" i="13"/>
  <c r="H254" i="13" l="1"/>
  <c r="F254" i="13"/>
  <c r="E254" i="13"/>
  <c r="G254" i="13"/>
  <c r="G251" i="14"/>
  <c r="H251" i="14"/>
  <c r="F251" i="14"/>
  <c r="E251" i="14"/>
  <c r="A252" i="14" a="1"/>
  <c r="A252" i="14" s="1"/>
  <c r="D251" i="14"/>
  <c r="B251" i="14"/>
  <c r="C251" i="14"/>
  <c r="C254" i="13"/>
  <c r="D254" i="13"/>
  <c r="B254" i="13"/>
  <c r="G252" i="14" l="1"/>
  <c r="F252" i="14"/>
  <c r="H252" i="14"/>
  <c r="E252" i="14"/>
  <c r="A253" i="14" a="1"/>
  <c r="A253" i="14" s="1"/>
  <c r="B252" i="14"/>
  <c r="C252" i="14"/>
  <c r="D252" i="14"/>
  <c r="E253" i="14" l="1"/>
  <c r="G253" i="14"/>
  <c r="H253" i="14"/>
  <c r="F253" i="14"/>
  <c r="A254" i="14" a="1"/>
  <c r="A254" i="14" s="1"/>
  <c r="B253" i="14"/>
  <c r="C253" i="14"/>
  <c r="D253" i="14"/>
  <c r="H254" i="14" l="1"/>
  <c r="F254" i="14"/>
  <c r="E254" i="14"/>
  <c r="G254" i="14"/>
  <c r="C254" i="14"/>
  <c r="D254" i="14"/>
  <c r="B254" i="14"/>
</calcChain>
</file>

<file path=xl/sharedStrings.xml><?xml version="1.0" encoding="utf-8"?>
<sst xmlns="http://schemas.openxmlformats.org/spreadsheetml/2006/main" count="2624" uniqueCount="849">
  <si>
    <t>Closed LLFCs</t>
  </si>
  <si>
    <t>Geographical name</t>
  </si>
  <si>
    <t>Notes:</t>
  </si>
  <si>
    <t>[Add DNO specific notes relevant to charges]</t>
  </si>
  <si>
    <t>All times are UK clock-time.</t>
  </si>
  <si>
    <t>[Add DNO specific notes]</t>
  </si>
  <si>
    <t>Metered voltage, respective periods and associated LLFCs</t>
  </si>
  <si>
    <t>Period 1</t>
  </si>
  <si>
    <t>Period 2</t>
  </si>
  <si>
    <t>Period 3</t>
  </si>
  <si>
    <t>Period 4</t>
  </si>
  <si>
    <t>Associated LLFC</t>
  </si>
  <si>
    <t>Site</t>
  </si>
  <si>
    <t>Demand</t>
  </si>
  <si>
    <t>Generation</t>
  </si>
  <si>
    <t>Time periods</t>
  </si>
  <si>
    <t>(Name 1)</t>
  </si>
  <si>
    <t>(Name 2)</t>
  </si>
  <si>
    <t>(Name 3)</t>
  </si>
  <si>
    <t>(Name 4)</t>
  </si>
  <si>
    <t>Notes</t>
  </si>
  <si>
    <t>All the above times are in UK Clock time</t>
  </si>
  <si>
    <t>Saturday and Sunday
All Year</t>
  </si>
  <si>
    <t>List of data tables in this workbook</t>
  </si>
  <si>
    <t>Worksheet</t>
  </si>
  <si>
    <t>Information</t>
  </si>
  <si>
    <t>Back to Overview</t>
  </si>
  <si>
    <t xml:space="preserve">Annex 3 contains details of any preserved and additional charges that are valid at this time. </t>
  </si>
  <si>
    <t>Status</t>
  </si>
  <si>
    <t>Effective From</t>
  </si>
  <si>
    <t>Open LLFCs</t>
  </si>
  <si>
    <t>PCs</t>
  </si>
  <si>
    <t>Fixed charge p/MPAN/day</t>
  </si>
  <si>
    <t>Capacity charge p/kVA/day</t>
  </si>
  <si>
    <t>Notes to users of this spreadsheet</t>
  </si>
  <si>
    <t>Notes to DNOs populating this spreadsheet</t>
  </si>
  <si>
    <t>Annex 5 LLFs</t>
  </si>
  <si>
    <t>Name</t>
  </si>
  <si>
    <t>Note: The list of MPANs / MSIDs provided may be incomplete; the DNO reserves the right to apply the listed charges to any other MPANs / MSIDs associated with the site.</t>
  </si>
  <si>
    <t>Nodal prices</t>
  </si>
  <si>
    <t>Reactive power charge
p/kVArh</t>
  </si>
  <si>
    <t>Local charge 1
£/kVA</t>
  </si>
  <si>
    <t>Remote charge 1
£/kVA</t>
  </si>
  <si>
    <t>LLFC</t>
  </si>
  <si>
    <t>Import MPANs/MSIDs</t>
  </si>
  <si>
    <t>Export MPANs/MSIDs</t>
  </si>
  <si>
    <t>Annex 3 Preserved charges</t>
  </si>
  <si>
    <t>Annex 4 LDNO charges</t>
  </si>
  <si>
    <t xml:space="preserve">DNOs must endeavour to maintain consistency in the structure of this spreadsheet.
Any changes to the structure must be noted in the 'Notes to users of this spreadsheet'
</t>
  </si>
  <si>
    <t>Unit charges in the red time band apply – between [xx:xx] and [xx:xx], Monday to Friday including bank holidays.</t>
  </si>
  <si>
    <t>Unit charges in the amber time band apply – between [xx:xx] and [xx:xx], Monday to Friday including bank holidays.</t>
  </si>
  <si>
    <t>Unit charges in the green time band apply – between [xx:xx] and [xx:xx], Monday to Friday including bank holidays, and [xx:xx] and [xx:xx] Saturday and Sunday.</t>
  </si>
  <si>
    <t>Generic demand and generation LLFs</t>
  </si>
  <si>
    <t>Metered voltage</t>
  </si>
  <si>
    <t>Low-voltage network</t>
  </si>
  <si>
    <t>Low-voltage substation</t>
  </si>
  <si>
    <t>High-voltage network</t>
  </si>
  <si>
    <t>High-voltage substation</t>
  </si>
  <si>
    <t>132kV generic</t>
  </si>
  <si>
    <t>EHV site specific LLFs</t>
  </si>
  <si>
    <t>Node/Zone ID</t>
  </si>
  <si>
    <t>Import
Unique Identifier</t>
  </si>
  <si>
    <t>Export
Unique Identifier</t>
  </si>
  <si>
    <t>Export Unique Identifier</t>
  </si>
  <si>
    <t>Import
fixed charge
(p/day)</t>
  </si>
  <si>
    <t>Export
fixed charge
(p/day)</t>
  </si>
  <si>
    <t>Red Time Band</t>
  </si>
  <si>
    <t>Amber Time Band</t>
  </si>
  <si>
    <t>Green Time Band</t>
  </si>
  <si>
    <t>Monday to Friday 
(Including Bank Holidays)
All Year</t>
  </si>
  <si>
    <t>Monday to Friday 
(Including Bank Holidays)
June to August Inclusive</t>
  </si>
  <si>
    <t>Monday to Friday 
(Including Bank Holidays)
November to February Inclusive</t>
  </si>
  <si>
    <t>Super Red Time Band</t>
  </si>
  <si>
    <t>Black Time Band</t>
  </si>
  <si>
    <t>Yellow Time Band</t>
  </si>
  <si>
    <t>Time Periods for Designated EHV Properties</t>
  </si>
  <si>
    <t xml:space="preserve">Please use this spreadsheet with reference to the LC14 use of system charging statement. </t>
  </si>
  <si>
    <t>Saturday and Sunday
All year</t>
  </si>
  <si>
    <t>Note: The list of MPANs / MSIDs provided may be incomplete; the DNO reserves the right to apply the listed charges to any other MPANs / MSIDs associated with the site.
Note: This table is automatically populated based on the content of the tab entitled 'Annex 2 EHV Charges'. The timebands are as shown in Annex 2.</t>
  </si>
  <si>
    <t>Maximum import or export capacity
kVA</t>
  </si>
  <si>
    <t>Excess reactive units 
kVArh</t>
  </si>
  <si>
    <t>Tariff components</t>
  </si>
  <si>
    <t>Number of days in consumption period
i.e. 365 if one year</t>
  </si>
  <si>
    <t>Enter current consumption details</t>
  </si>
  <si>
    <t>Charge components</t>
  </si>
  <si>
    <t>Enter forecast consumption details 
(if different)</t>
  </si>
  <si>
    <t>Current consumption period charges</t>
  </si>
  <si>
    <t>Forecast consumption period charges</t>
  </si>
  <si>
    <t>Reactive power charge
£</t>
  </si>
  <si>
    <t>Capacity charge
£</t>
  </si>
  <si>
    <t>Fixed charge
£</t>
  </si>
  <si>
    <t>Total charge
£</t>
  </si>
  <si>
    <t>Charge calculator is a tool to help you estimate your distribution charges using current consumption data and forecast consumption data.</t>
  </si>
  <si>
    <t>Charge calculator</t>
  </si>
  <si>
    <t>Unit 1
£</t>
  </si>
  <si>
    <t>Unit 2
£</t>
  </si>
  <si>
    <t>Unit 3
£</t>
  </si>
  <si>
    <t>Maximum import capacity
kVA</t>
  </si>
  <si>
    <t>Maximum export capacity
kVA</t>
  </si>
  <si>
    <t>Export
Super Red
kWh</t>
  </si>
  <si>
    <t>Import
fixed charge
£</t>
  </si>
  <si>
    <t>Import
super red
kWh</t>
  </si>
  <si>
    <t>Import 
super red charge
£</t>
  </si>
  <si>
    <t>Export super red charge
£</t>
  </si>
  <si>
    <t>Export fixed charge
£</t>
  </si>
  <si>
    <t>Import
capacity charge
£</t>
  </si>
  <si>
    <t>Export capacity charge
£</t>
  </si>
  <si>
    <t>Import total charge
£</t>
  </si>
  <si>
    <t>Export total charge
£</t>
  </si>
  <si>
    <t>These charges are estimates based on tariff selected and consumption values entered.</t>
  </si>
  <si>
    <t>These charges are estimates based on site selected and consumption values entered.</t>
  </si>
  <si>
    <t>Step 1, Choose your tariff using the drop down list in cell B10</t>
  </si>
  <si>
    <t>Step 3, Enter a forecast of consumption if required in cells C14:I14</t>
  </si>
  <si>
    <t>Step 1, Choose your tariff using the drop down list in cell L10</t>
  </si>
  <si>
    <t>Step 3, Enter a forecast of consumption if required in cells M14:T14</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</si>
  <si>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</si>
  <si>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</si>
  <si>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 xml:space="preserve">Step 2, After selecting a tariff in step 1, Cells C12-I12 will generate headings, please enter your consumption in cells C13:I13 underneath each heading generated (if no heading leave cell blank)
</t>
  </si>
  <si>
    <t xml:space="preserve">Step 2, After selecting a tariff in step 1, Cells M12-T12 will generate headings, please enter your consumption in cells M13:T13 underneath each heading generated (if no heading leave cell blank)
</t>
  </si>
  <si>
    <r>
      <t>Contains the underlying [</t>
    </r>
    <r>
      <rPr>
        <sz val="11"/>
        <color theme="3"/>
        <rFont val="Arial"/>
        <family val="2"/>
      </rPr>
      <t>nodal/network group</t>
    </r>
    <r>
      <rPr>
        <sz val="11"/>
        <rFont val="Arial"/>
        <family val="2"/>
      </rPr>
      <t xml:space="preserve">] costs used to calculate the current EDCM charges. </t>
    </r>
  </si>
  <si>
    <t>Import
LLF
period 2</t>
  </si>
  <si>
    <t>Import
LLF
period 1</t>
  </si>
  <si>
    <t>Import
LLF
period 3</t>
  </si>
  <si>
    <t>Import
LLF
period 4</t>
  </si>
  <si>
    <t>Export
LLF
period 1</t>
  </si>
  <si>
    <t>Export
LLF
period 2</t>
  </si>
  <si>
    <t>Export
LLF
period 3</t>
  </si>
  <si>
    <t>Export
LLF
period 4</t>
  </si>
  <si>
    <t>Import
capacity charge
(p/kVA/day)</t>
  </si>
  <si>
    <t>Export
capacity charge
(p/kVA/day)</t>
  </si>
  <si>
    <t>Import
Super Red
unit charge
(p/kWh)</t>
  </si>
  <si>
    <t>Export
Super Red
unit charge
(p/kWh)</t>
  </si>
  <si>
    <t>The drop down list on the charge calculator can be expanded by unprotecting the charge calculator sheet and selecting 'data', 'data validation...' and then expanding the 'source' data range. The sheet can then be protected.</t>
  </si>
  <si>
    <t>Final</t>
  </si>
  <si>
    <t>Company and Licence name, charging year, effective from, status</t>
  </si>
  <si>
    <t>Company and Licence name</t>
  </si>
  <si>
    <t>Copy EDCM table 5001 range starting B101 and paste into G11.  Extend or reduce print area as required.</t>
  </si>
  <si>
    <t>Copy from CDCM table 3701 "Tariffs!A42:I84" and paste values into A14</t>
  </si>
  <si>
    <t>Year</t>
  </si>
  <si>
    <t>Tariff name</t>
  </si>
  <si>
    <t>Copy from EDCM table 6005 "LDNORev!B549:G683" and paste values into D57</t>
  </si>
  <si>
    <t>Exceeded capacity charge
p/kVA/day</t>
  </si>
  <si>
    <t>Import
exceeded capacity charge
(p/kVA/day)</t>
  </si>
  <si>
    <t>Export
exceeded capacity charge
(p/kVA/day)</t>
  </si>
  <si>
    <t>Average daily exceeded capacity
kVA</t>
  </si>
  <si>
    <t>Exceeded capacity charge
£</t>
  </si>
  <si>
    <t>Import exceeded capacity charge
£</t>
  </si>
  <si>
    <t>Export exceeded capacity charge
£</t>
  </si>
  <si>
    <t>'DNOs paste value cells A15:J47 from CDCM 3701 into cells A14:J46</t>
  </si>
  <si>
    <t>This table has intentionally been left blank. The line loss factors that are approved by the BSC Panel for the applicable year and consequently published on the Elexon website will take precedence and be used in Settlement. This annex will be re-published once these values are available.</t>
  </si>
  <si>
    <t>Annex 6 - Charges for New or Amended Designated EHV Properties</t>
  </si>
  <si>
    <t xml:space="preserve">Note: The list of MPANs/MSIDs provided may be incomplete; the DNO reserves the right to apply the listed charges to any other MPANs/MSIDs associated with the site. If sites appear in both Annex 2 and Annex 6, the charges in Annex 6 take precedence.
Where an existing Designated EHV Property is modified and energised in the charging year, we may revise the EDCM charges for the modified Designated EHV Property. </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</si>
  <si>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</si>
  <si>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</si>
  <si>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Effective from date</t>
  </si>
  <si>
    <t>Domestic Aggregated</t>
  </si>
  <si>
    <t>Domestic Aggregated (related MPAN)</t>
  </si>
  <si>
    <t>Non-Domestic Aggregated</t>
  </si>
  <si>
    <t>Non-Domestic Aggregated (related MPAN)</t>
  </si>
  <si>
    <t>LV Site Specific</t>
  </si>
  <si>
    <t>LV Sub Site Specific</t>
  </si>
  <si>
    <t>HV Site Specific</t>
  </si>
  <si>
    <t>Unmetered Supplies</t>
  </si>
  <si>
    <t>LV Generation Aggregated</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</si>
  <si>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</si>
  <si>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</si>
  <si>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</si>
  <si>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</si>
  <si>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</si>
  <si>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</si>
  <si>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</si>
  <si>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Site Specific preserved charges/additional LLFCs</t>
  </si>
  <si>
    <t>Time Bands for LV and HV Designated Properties</t>
  </si>
  <si>
    <t>Time Bands for Unmetered Properties</t>
  </si>
  <si>
    <t>Supercustomer preserved charges/additional LLFCs</t>
  </si>
  <si>
    <t>Red/black unit charge
p/kWh</t>
  </si>
  <si>
    <t>Green unit charge
p/kWh</t>
  </si>
  <si>
    <t>Amber/yellow unit charge
p/kWh</t>
  </si>
  <si>
    <t>Annex 1 contains the charges to LV and HV Designated Properties and Unmetered Supplies.</t>
  </si>
  <si>
    <t>LV and HV designated properties and Unmetered Supplies tariff calculator</t>
  </si>
  <si>
    <t>EHV designated property calculator</t>
  </si>
  <si>
    <t>Red unit charge
p/kWh</t>
  </si>
  <si>
    <t>Black unit charge
p/kWh</t>
  </si>
  <si>
    <t>Amber unit charge
p/kWh</t>
  </si>
  <si>
    <t>Yellow unit charge
p/kWh</t>
  </si>
  <si>
    <t>Fixed charge 
p/MPAN/day</t>
  </si>
  <si>
    <t>Capacity charge 
p/kVA/day</t>
  </si>
  <si>
    <t>Exceeded Capacity charge 
p/kVA/day</t>
  </si>
  <si>
    <t>n/a</t>
  </si>
  <si>
    <t>Annex 1 LV, HV and Unmetered Supplies charges</t>
  </si>
  <si>
    <t>Standard Settlement Configuration Id</t>
  </si>
  <si>
    <t>Standard Settlement Configuration Desc</t>
  </si>
  <si>
    <t>10-hour OP</t>
  </si>
  <si>
    <t>10-hour OP + w/e</t>
  </si>
  <si>
    <t>10.5-hour OP</t>
  </si>
  <si>
    <t>11 Hour OP</t>
  </si>
  <si>
    <t>11.5-hour OP</t>
  </si>
  <si>
    <t>11-hour OP</t>
  </si>
  <si>
    <t>8.5-hour OP</t>
  </si>
  <si>
    <t>9-hour OP</t>
  </si>
  <si>
    <t>11-hour OP + Summer</t>
  </si>
  <si>
    <t>11-hour OP + w/e</t>
  </si>
  <si>
    <t>11-hour OP + w/e &amp; Summer</t>
  </si>
  <si>
    <t>11-hour OP + weekends</t>
  </si>
  <si>
    <t>12-hour  OP + w/e &amp; Summer</t>
  </si>
  <si>
    <t>12-hour night</t>
  </si>
  <si>
    <t>12-hour OP</t>
  </si>
  <si>
    <t>Key Meter pseudo 2-rate</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</si>
  <si>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</si>
  <si>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</si>
  <si>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</si>
  <si>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</si>
  <si>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</si>
  <si>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</si>
  <si>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</si>
  <si>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</si>
  <si>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</si>
  <si>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</si>
  <si>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</si>
  <si>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</si>
  <si>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</si>
  <si>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</si>
  <si>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</si>
  <si>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</si>
  <si>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</si>
  <si>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</si>
  <si>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</si>
  <si>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</si>
  <si>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</si>
  <si>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</si>
  <si>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</si>
  <si>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</si>
  <si>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</si>
  <si>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</si>
  <si>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</si>
  <si>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</si>
  <si>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</si>
  <si>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</si>
  <si>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</si>
  <si>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</si>
  <si>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</si>
  <si>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</si>
  <si>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</si>
  <si>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</si>
  <si>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</si>
  <si>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</si>
  <si>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</si>
  <si>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</si>
  <si>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</si>
  <si>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</si>
  <si>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</si>
  <si>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</si>
  <si>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</si>
  <si>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</si>
  <si>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</si>
  <si>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</si>
  <si>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</si>
  <si>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</si>
  <si>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</si>
  <si>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</si>
  <si>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</si>
  <si>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</si>
  <si>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</si>
  <si>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</si>
  <si>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</si>
  <si>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</si>
  <si>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</si>
  <si>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</si>
  <si>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</si>
  <si>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</si>
  <si>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</si>
  <si>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</si>
  <si>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</si>
  <si>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</si>
  <si>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</si>
  <si>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</si>
  <si>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</si>
  <si>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</si>
  <si>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</si>
  <si>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</si>
  <si>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</si>
  <si>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</si>
  <si>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</si>
  <si>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</si>
  <si>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</si>
  <si>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</si>
  <si>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</si>
  <si>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</si>
  <si>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</si>
  <si>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</si>
  <si>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</si>
  <si>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</si>
  <si>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</si>
  <si>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</si>
  <si>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</si>
  <si>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</si>
  <si>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</si>
  <si>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</si>
  <si>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</si>
  <si>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</si>
  <si>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</si>
  <si>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</si>
  <si>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</si>
  <si>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</si>
  <si>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</si>
  <si>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</si>
  <si>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</si>
  <si>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</si>
  <si>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</si>
  <si>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</si>
  <si>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</si>
  <si>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</si>
  <si>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</si>
  <si>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</si>
  <si>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</si>
  <si>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</si>
  <si>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</si>
  <si>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</si>
  <si>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</si>
  <si>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</si>
  <si>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</si>
  <si>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</si>
  <si>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</si>
  <si>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</si>
  <si>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</si>
  <si>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</si>
  <si>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</si>
  <si>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</si>
  <si>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</si>
  <si>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</si>
  <si>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</si>
  <si>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</si>
  <si>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</si>
  <si>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</si>
  <si>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</si>
  <si>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</si>
  <si>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</si>
  <si>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</si>
  <si>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</si>
  <si>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</si>
  <si>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</si>
  <si>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</si>
  <si>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</si>
  <si>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</si>
  <si>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</si>
  <si>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</si>
  <si>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</si>
  <si>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</si>
  <si>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</si>
  <si>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</si>
  <si>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</si>
  <si>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</si>
  <si>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</si>
  <si>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</si>
  <si>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</si>
  <si>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</si>
  <si>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</si>
  <si>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</si>
  <si>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</si>
  <si>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</si>
  <si>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</si>
  <si>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</si>
  <si>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</si>
  <si>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</si>
  <si>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</si>
  <si>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</si>
  <si>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</si>
  <si>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</si>
  <si>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</si>
  <si>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</si>
  <si>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</si>
  <si>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</si>
  <si>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</si>
  <si>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</si>
  <si>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</si>
  <si>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</si>
  <si>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</si>
  <si>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</si>
  <si>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</si>
  <si>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</si>
  <si>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</si>
  <si>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</si>
  <si>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</si>
  <si>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</si>
  <si>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</si>
  <si>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</si>
  <si>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</si>
  <si>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</si>
  <si>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</si>
  <si>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</si>
  <si>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General Purpose 2 Rate (paired wth 0950)</t>
  </si>
  <si>
    <t>E10 Heating Single Rate (prd wth 0949)</t>
  </si>
  <si>
    <t>E9 Heating</t>
  </si>
  <si>
    <t>General Purpose 2 Rate (paired wth 0951)</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</si>
  <si>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</si>
  <si>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</si>
  <si>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</si>
  <si>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</si>
  <si>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</si>
  <si>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</si>
  <si>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</si>
  <si>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</si>
  <si>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</si>
  <si>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</si>
  <si>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</si>
  <si>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</si>
  <si>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</si>
  <si>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</si>
  <si>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2 Rate Saturday Off Peak</t>
  </si>
  <si>
    <t>Saturday Off Peak (9-5)</t>
  </si>
  <si>
    <t>Sunday Off Peak (9-5)</t>
  </si>
  <si>
    <t>General Purpose 2 Rate (paired with 0980</t>
  </si>
  <si>
    <t>E10 Heating Single Rate (prd with 0981)</t>
  </si>
  <si>
    <t>Evening Saver</t>
  </si>
  <si>
    <t>Comfort Booster</t>
  </si>
  <si>
    <t>Saturday Off Peak (24 Hrs)</t>
  </si>
  <si>
    <t>Sunday Off Peak (24 Hrs)</t>
  </si>
  <si>
    <t>Evening/Weekend - BST</t>
  </si>
  <si>
    <t>Common Decode</t>
  </si>
  <si>
    <t>Change implemented</t>
  </si>
  <si>
    <t>Date</t>
  </si>
  <si>
    <t>Comments</t>
  </si>
  <si>
    <t>U</t>
  </si>
  <si>
    <t>G</t>
  </si>
  <si>
    <t>Notes updated</t>
  </si>
  <si>
    <t>Updated to reflect DCP 268 which delinks all tariffs from the TPR bands</t>
  </si>
  <si>
    <t>A</t>
  </si>
  <si>
    <t>A/R</t>
  </si>
  <si>
    <t>Code O changed to A/R</t>
  </si>
  <si>
    <t>Code 1 &amp; 2 changed to A</t>
  </si>
  <si>
    <t>Removed TPR</t>
  </si>
  <si>
    <t>Removed TPR lookup element as this no longer effects which rate to apply</t>
  </si>
  <si>
    <t>2</t>
  </si>
  <si>
    <t>4</t>
  </si>
  <si>
    <t>0, 1 or 8</t>
  </si>
  <si>
    <t>Open LLFCs / LDNO unique billing identifier</t>
  </si>
  <si>
    <t>LDNO LV: Non-Domestic Aggregated (related MPAN)</t>
  </si>
  <si>
    <t>LDNO LV: Unmetered Supplies</t>
  </si>
  <si>
    <t>LDNO LV: LV Generation Aggregated</t>
  </si>
  <si>
    <t>LDNO LV: LV Generation Site Specific</t>
  </si>
  <si>
    <t>LDNO HV: Non-Domestic Aggregated (related MPAN)</t>
  </si>
  <si>
    <t>LDNO HV: Unmetered Supplies</t>
  </si>
  <si>
    <t>LDNO HV: LV Generation Aggregated</t>
  </si>
  <si>
    <t>LDNO HV: LV Sub Generation Aggregated</t>
  </si>
  <si>
    <t>LDNO HV: LV Generation Site Specific</t>
  </si>
  <si>
    <t>LDNO HV: LV Sub Generation Site Specific</t>
  </si>
  <si>
    <t>LDNO HV: HV Generation Site Specific</t>
  </si>
  <si>
    <t>LDNO HVplus: Non-Domestic Aggregated (related MPAN)</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</si>
  <si>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</si>
  <si>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</si>
  <si>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</si>
  <si>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</si>
  <si>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</si>
  <si>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</si>
  <si>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Non-Domestic Aggregated (related MPAN)</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</si>
  <si>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</si>
  <si>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</si>
  <si>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</si>
  <si>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</si>
  <si>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</si>
  <si>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</si>
  <si>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Non-Domestic Aggregated (related MPAN)</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</si>
  <si>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</si>
  <si>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</si>
  <si>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</si>
  <si>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</si>
  <si>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</si>
  <si>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</si>
  <si>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Non-Domestic Aggregated (related MPAN)</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</si>
  <si>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</si>
  <si>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</si>
  <si>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</si>
  <si>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</si>
  <si>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</si>
  <si>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</si>
  <si>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Non-Domestic Aggregated (related MPAN)</t>
  </si>
  <si>
    <t>LDNO 0000: Unmetered Supplies</t>
  </si>
  <si>
    <t>LDNO 0000: LV Generation Aggregated</t>
  </si>
  <si>
    <t>LDNO 0000: LV Sub Generation Aggregated</t>
  </si>
  <si>
    <t>LDNO 0000: LV Generation Site Specific</t>
  </si>
  <si>
    <t>LDNO 0000: LV Sub Generation Site Specific</t>
  </si>
  <si>
    <t>LDNO 0000: HV Generation Site Specific</t>
  </si>
  <si>
    <t>Unique billing identifier</t>
  </si>
  <si>
    <t>Supplier of Last Resort 
Fixed charge adder*
p/MPAN/day</t>
  </si>
  <si>
    <t>Eligible Bad Debt
Fixed charge adder***
p/MPAN/day</t>
  </si>
  <si>
    <t>Annex 7  Fixed adders for Supplier of Last Resort and Eligible Bad Debt pass-through costs</t>
  </si>
  <si>
    <t>Annex 7 contains the fixed adders to recover Supplier of Last Resort and Eligible Bad Debt pass-through costs.
The Excess Supplier of Last Resort fixed adder relates to an increase to previously published charges only.</t>
  </si>
  <si>
    <t>Domestic Aggregated (Related MPAN)</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</si>
  <si>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</si>
  <si>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</si>
  <si>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</si>
  <si>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</si>
  <si>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</si>
  <si>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</si>
  <si>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</si>
  <si>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</si>
  <si>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</si>
  <si>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</si>
  <si>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</si>
  <si>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</si>
  <si>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</si>
  <si>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</si>
  <si>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</si>
  <si>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LDNO LV: LV Site Specific No Residual</t>
  </si>
  <si>
    <t>LDNO LV: LV Site Specific Band 1</t>
  </si>
  <si>
    <t>LDNO LV: LV Site Specific Band 2</t>
  </si>
  <si>
    <t>LDNO LV: LV Site Specific Band 3</t>
  </si>
  <si>
    <t>LDNO LV: LV Site Specific Band 4</t>
  </si>
  <si>
    <t>LDNO HV: Domestic Aggregated (Related MPAN)</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</si>
  <si>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</si>
  <si>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</si>
  <si>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</si>
  <si>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</si>
  <si>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</si>
  <si>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</si>
  <si>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</si>
  <si>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</si>
  <si>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</si>
  <si>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</si>
  <si>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</si>
  <si>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</si>
  <si>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</si>
  <si>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</si>
  <si>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</si>
  <si>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</si>
  <si>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</si>
  <si>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</si>
  <si>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</si>
  <si>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</si>
  <si>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</si>
  <si>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</si>
  <si>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</si>
  <si>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</si>
  <si>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</si>
  <si>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</si>
  <si>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</si>
  <si>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</si>
  <si>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</si>
  <si>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</si>
  <si>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</si>
  <si>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</si>
  <si>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</si>
  <si>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</si>
  <si>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</si>
  <si>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</si>
  <si>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</si>
  <si>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</si>
  <si>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</si>
  <si>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</si>
  <si>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</si>
  <si>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</si>
  <si>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</si>
  <si>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</si>
  <si>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</si>
  <si>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</si>
  <si>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</si>
  <si>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</si>
  <si>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</si>
  <si>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</si>
  <si>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</si>
  <si>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</si>
  <si>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</si>
  <si>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</si>
  <si>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</si>
  <si>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</si>
  <si>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</si>
  <si>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</si>
  <si>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</si>
  <si>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</si>
  <si>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</si>
  <si>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</si>
  <si>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</si>
  <si>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</si>
  <si>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</si>
  <si>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</si>
  <si>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</si>
  <si>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</si>
  <si>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</si>
  <si>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</si>
  <si>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</si>
  <si>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</si>
  <si>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</si>
  <si>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</si>
  <si>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</si>
  <si>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</si>
  <si>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</si>
  <si>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</si>
  <si>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</si>
  <si>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</si>
  <si>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</si>
  <si>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</si>
  <si>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</si>
  <si>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</si>
  <si>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</si>
  <si>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</si>
  <si>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</si>
  <si>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</si>
  <si>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</si>
  <si>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</si>
  <si>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Residual Charging Bandings</t>
  </si>
  <si>
    <t>Band</t>
  </si>
  <si>
    <t>Contains the four Residual charging band allocation for Customers</t>
  </si>
  <si>
    <t>Single band</t>
  </si>
  <si>
    <t>-</t>
  </si>
  <si>
    <t>Voltage of Connection</t>
  </si>
  <si>
    <t>0, 3, 4, 5-8</t>
  </si>
  <si>
    <t>0, 1, 2</t>
  </si>
  <si>
    <t>Units</t>
  </si>
  <si>
    <t>kWh</t>
  </si>
  <si>
    <t>kVA</t>
  </si>
  <si>
    <t>∞</t>
  </si>
  <si>
    <t>Lower Threshold*</t>
  </si>
  <si>
    <t>Upper Threshold*</t>
  </si>
  <si>
    <t>* All boundaries are inclusive of the upper threshold and exclusive of the lower threshold i.e. Lower &lt; x ≤ Upper.</t>
  </si>
  <si>
    <t>Residual Charge per MPAN (£)</t>
  </si>
  <si>
    <t>Designated Properties connected at LV, billing with no MIC</t>
  </si>
  <si>
    <t>Designated EHV Properties</t>
  </si>
  <si>
    <t>Designated Properties connected at HV</t>
  </si>
  <si>
    <t>Designated Properties connected at LV, billing with MIC</t>
  </si>
  <si>
    <t>Residual Charging Band</t>
  </si>
  <si>
    <t>Non-Domestic Aggregated or CT No Residual</t>
  </si>
  <si>
    <t>Non-Domestic Aggregated or CT Band 1</t>
  </si>
  <si>
    <t>Non-Domestic Aggregated or CT Band 2</t>
  </si>
  <si>
    <t>Non-Domestic Aggregated or CT Band 3</t>
  </si>
  <si>
    <t>Non-Domestic Aggregated or CT Band 4</t>
  </si>
  <si>
    <t>LDNO LV: Domestic Aggregated or CT with Residual</t>
  </si>
  <si>
    <t>LDNO LV: Non-Domestic Aggregated or CT No Residual</t>
  </si>
  <si>
    <t>LDNO LV: Non-Domestic Aggregated or CT Band 1</t>
  </si>
  <si>
    <t>LDNO LV: Non-Domestic Aggregated or CT Band 2</t>
  </si>
  <si>
    <t>LDNO LV: Non-Domestic Aggregated or CT Band 3</t>
  </si>
  <si>
    <t>LDNO LV: Non-Domestic Aggregated or CT Band 4</t>
  </si>
  <si>
    <t>LDNO HV: Domestic Aggregated or CT with Residual</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</si>
  <si>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</si>
  <si>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</si>
  <si>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</si>
  <si>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</si>
  <si>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</si>
  <si>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HVplus: Domestic Aggregated or CT with Residual</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</si>
  <si>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</si>
  <si>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</si>
  <si>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</si>
  <si>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</si>
  <si>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</si>
  <si>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EHV: Domestic Aggregated or CT with Residual</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</si>
  <si>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</si>
  <si>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</si>
  <si>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</si>
  <si>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</si>
  <si>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</si>
  <si>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132kV/EHV: Domestic Aggregated or CT with Residual</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</si>
  <si>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</si>
  <si>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</si>
  <si>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</si>
  <si>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</si>
  <si>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</si>
  <si>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 Domestic Aggregated or CT with Residual</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</si>
  <si>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</si>
  <si>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</si>
  <si>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</si>
  <si>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</si>
  <si>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</si>
  <si>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0000: Domestic Aggregated or CT with Residual</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</si>
  <si>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</si>
  <si>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</si>
  <si>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</si>
  <si>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</si>
  <si>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</si>
  <si>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LDNO LV: Domestic Aggregated (related MPAN)</t>
  </si>
  <si>
    <t>LDNO HVplus: Domestic Aggregated (related MPAN)</t>
  </si>
  <si>
    <t>LDNO EHV: Domestic Aggregated (related MPAN)</t>
  </si>
  <si>
    <t>LDNO 132kV/EHV: Domestic Aggregated (related MPAN)</t>
  </si>
  <si>
    <t>LDNO 132kV: Domestic Aggregated (related MPAN)</t>
  </si>
  <si>
    <t>LDNO 0000: Domestic Aggregated (related MPAN)</t>
  </si>
  <si>
    <t>Domestic Aggregated or CT</t>
  </si>
  <si>
    <t>LDNO LV: Domestic Aggregated or CT</t>
  </si>
  <si>
    <t>LDNO HV: Domestic Aggregated or CT</t>
  </si>
  <si>
    <t>LDNO HVplus: Domestic Aggregated or CT</t>
  </si>
  <si>
    <t>LDNO EHV: Domestic Aggregated or CT</t>
  </si>
  <si>
    <t>LDNO 132kV/EHV: Domestic Aggregated or CT</t>
  </si>
  <si>
    <t>LDNO 132kV: Domestic Aggregated or CT</t>
  </si>
  <si>
    <t>LDNO 0000: Domestic Aggregated or CT</t>
  </si>
  <si>
    <t>Domestic Aggregated or CT with Residual</t>
  </si>
  <si>
    <t>DUoS Tariff name</t>
  </si>
  <si>
    <t>TNUoS Site Charging Band</t>
  </si>
  <si>
    <t>Domestic</t>
  </si>
  <si>
    <t>n/a (Non-Final Demand Site)</t>
  </si>
  <si>
    <t>LV_NoMIC_1</t>
  </si>
  <si>
    <t>LV_NoMIC_2</t>
  </si>
  <si>
    <t>LV_NoMIC_3</t>
  </si>
  <si>
    <t>LV_NoMIC_4</t>
  </si>
  <si>
    <t>LV1</t>
  </si>
  <si>
    <t>LV2</t>
  </si>
  <si>
    <t>LV3</t>
  </si>
  <si>
    <t>LV4</t>
  </si>
  <si>
    <t>HV1</t>
  </si>
  <si>
    <t>HV2</t>
  </si>
  <si>
    <t>HV3</t>
  </si>
  <si>
    <t>HV4</t>
  </si>
  <si>
    <t>n/a (p/kWh charge)</t>
  </si>
  <si>
    <t>EHV1</t>
  </si>
  <si>
    <t>EHV2</t>
  </si>
  <si>
    <t>EHV3</t>
  </si>
  <si>
    <t>EHV4</t>
  </si>
  <si>
    <t>Designated EHV Site Specific No Residual</t>
  </si>
  <si>
    <t>Designated EHV Site Specific Band 1</t>
  </si>
  <si>
    <t>Designated EHV Site Specific Band 2</t>
  </si>
  <si>
    <t>Designated EHV Site Specific Band 3</t>
  </si>
  <si>
    <t>Designated EHV Site Specific Band 4</t>
  </si>
  <si>
    <t>Annex 2 Designated EHV charges</t>
  </si>
  <si>
    <t>SSC unit rate lookup</t>
  </si>
  <si>
    <t>Contains a mapping of Standard Settlement Configurations to common decodings</t>
  </si>
  <si>
    <t>TNUoS Mapping</t>
  </si>
  <si>
    <t>Contains a mapping of DUoS Tariffs to TNUoS Site Charging Bands</t>
  </si>
  <si>
    <t>*Supplier of Last Resort pass-through costs allocated to all domestic tariffs with a fixed charge (including LDNO)</t>
  </si>
  <si>
    <t>**Eligible Bad Debt pass-through costs allocated to all metered demand tariffs (including LDNO)</t>
  </si>
  <si>
    <t>2025/26</t>
  </si>
  <si>
    <t>16.30 - 19.30</t>
  </si>
  <si>
    <t>08.00 - 22.30</t>
  </si>
  <si>
    <t>00.00 - 08.00
22.30 - 00.00</t>
  </si>
  <si>
    <t>08.00 - 16.30
19.30 - 22.30</t>
  </si>
  <si>
    <t>16.00 - 20.00</t>
  </si>
  <si>
    <t>00:00-16:00
20:00-00:00</t>
  </si>
  <si>
    <t>`</t>
  </si>
  <si>
    <t>Monday to Friday 
(Including Bank Holidays)
March, April, May and September, October</t>
  </si>
  <si>
    <t>16:30 - 19:30</t>
  </si>
  <si>
    <t>1 April 2025</t>
  </si>
  <si>
    <t>00.00 - 16.00
20.00 - 00.00</t>
  </si>
  <si>
    <t>Monday to Friday 
(Including Bank Holidays)
March to May, &amp; September to October, Inclusive</t>
  </si>
  <si>
    <t>Monday to Friday 
March to October</t>
  </si>
  <si>
    <t>23:30 – 07:30</t>
  </si>
  <si>
    <t>07:30 – 23:30</t>
  </si>
  <si>
    <t>Monday to Friday 
November to February</t>
  </si>
  <si>
    <t>20:00 – 23:30</t>
  </si>
  <si>
    <t>07:30 – 16:00
19:00 – 20:00</t>
  </si>
  <si>
    <t>16:00 – 19:00</t>
  </si>
  <si>
    <t xml:space="preserve">Unit time periods are as specified in the SSC. </t>
  </si>
  <si>
    <t xml:space="preserve">SP Manweb uses a default tariff for invalid settlement combinations these will be charged at the Domestic Aggregated Unrestricted Rates.
The Domestic and Non-Domestic Aggregated (related MPAN) tariffs are supplementary to a standard published tariff and therefore only available under these conditions.
Preserved tariffs are only available to existing supplies, subject to certain conditions:
a)  Suppliers may not normally transfer a meter point from one preserved tariff to another preserved tariff;
b)  If a supply under a preserved tariff should cease, other than on change of tenancy, the preserved tariff may not normally be restored;
c)  Any additional load required to be supplied on the preserved tariff must be within the existing supply capacity.
</t>
  </si>
  <si>
    <t>33kV generic import</t>
  </si>
  <si>
    <t>33kV generic export</t>
  </si>
  <si>
    <t>Aidien Limited - GSP_D</t>
  </si>
  <si>
    <t>D01,D02,D03</t>
  </si>
  <si>
    <t>D04,D05,D06</t>
  </si>
  <si>
    <t>D07,D08,D09</t>
  </si>
  <si>
    <t>D10,D11,D12</t>
  </si>
  <si>
    <t>D13,D14,D15</t>
  </si>
  <si>
    <t>D16,D17,D18</t>
  </si>
  <si>
    <t>D19,D20,D21</t>
  </si>
  <si>
    <t>D22,D23,D24</t>
  </si>
  <si>
    <t>D25,D26,D27</t>
  </si>
  <si>
    <t>D28,D29,D30</t>
  </si>
  <si>
    <t>D31,D32,D33</t>
  </si>
  <si>
    <t>D34,D35,D36</t>
  </si>
  <si>
    <t>D37,D38,D39</t>
  </si>
  <si>
    <t>D40,D41</t>
  </si>
  <si>
    <t>D42,D43</t>
  </si>
  <si>
    <t>D44,D45</t>
  </si>
  <si>
    <t>D46,D47</t>
  </si>
  <si>
    <t>D48,D49</t>
  </si>
  <si>
    <t>D50,D51</t>
  </si>
  <si>
    <t>D52,D53</t>
  </si>
  <si>
    <t>D54,D55</t>
  </si>
  <si>
    <t>D56,D57</t>
  </si>
  <si>
    <t>D58,D59</t>
  </si>
  <si>
    <t>D60,D61,D62</t>
  </si>
  <si>
    <t>D63,D64,D65</t>
  </si>
  <si>
    <t>D66,D67</t>
  </si>
  <si>
    <t>D68,D69,D70</t>
  </si>
  <si>
    <t>D71,D72,D73</t>
  </si>
  <si>
    <t>D74,D75</t>
  </si>
  <si>
    <t>D76,D77</t>
  </si>
  <si>
    <t>D78,D79</t>
  </si>
  <si>
    <t>D80,D81</t>
  </si>
  <si>
    <t>D01</t>
  </si>
  <si>
    <t>D04</t>
  </si>
  <si>
    <t>D07</t>
  </si>
  <si>
    <t>D10</t>
  </si>
  <si>
    <t>D13</t>
  </si>
  <si>
    <t>D16</t>
  </si>
  <si>
    <t>D19</t>
  </si>
  <si>
    <t>D22</t>
  </si>
  <si>
    <t>D25</t>
  </si>
  <si>
    <t>D28</t>
  </si>
  <si>
    <t>D31</t>
  </si>
  <si>
    <t>D34</t>
  </si>
  <si>
    <t>D37</t>
  </si>
  <si>
    <t>D60</t>
  </si>
  <si>
    <t>D63</t>
  </si>
  <si>
    <t>D68</t>
  </si>
  <si>
    <t>D02</t>
  </si>
  <si>
    <t>D05</t>
  </si>
  <si>
    <t>D08</t>
  </si>
  <si>
    <t>D11</t>
  </si>
  <si>
    <t>D14</t>
  </si>
  <si>
    <t>D17</t>
  </si>
  <si>
    <t>D20</t>
  </si>
  <si>
    <t>D23</t>
  </si>
  <si>
    <t>D26</t>
  </si>
  <si>
    <t>D29</t>
  </si>
  <si>
    <t>D32</t>
  </si>
  <si>
    <t>D35</t>
  </si>
  <si>
    <t>D38</t>
  </si>
  <si>
    <t>D40</t>
  </si>
  <si>
    <t>D42</t>
  </si>
  <si>
    <t>D44</t>
  </si>
  <si>
    <t>D46</t>
  </si>
  <si>
    <t>D48</t>
  </si>
  <si>
    <t>D50</t>
  </si>
  <si>
    <t>D52</t>
  </si>
  <si>
    <t>D54</t>
  </si>
  <si>
    <t>D56</t>
  </si>
  <si>
    <t>D58</t>
  </si>
  <si>
    <t>D61</t>
  </si>
  <si>
    <t>D64</t>
  </si>
  <si>
    <t>D66</t>
  </si>
  <si>
    <t>D69</t>
  </si>
  <si>
    <t>D74</t>
  </si>
  <si>
    <t>D78</t>
  </si>
  <si>
    <t>D03</t>
  </si>
  <si>
    <t>D06</t>
  </si>
  <si>
    <t>D09</t>
  </si>
  <si>
    <t>D12</t>
  </si>
  <si>
    <t>D15</t>
  </si>
  <si>
    <t>D18</t>
  </si>
  <si>
    <t>D21</t>
  </si>
  <si>
    <t>D24</t>
  </si>
  <si>
    <t>D27</t>
  </si>
  <si>
    <t>D30</t>
  </si>
  <si>
    <t>D33</t>
  </si>
  <si>
    <t>D36</t>
  </si>
  <si>
    <t>D39</t>
  </si>
  <si>
    <t>D41</t>
  </si>
  <si>
    <t>D43</t>
  </si>
  <si>
    <t>D45</t>
  </si>
  <si>
    <t>D47</t>
  </si>
  <si>
    <t>D49</t>
  </si>
  <si>
    <t>D51</t>
  </si>
  <si>
    <t>D53</t>
  </si>
  <si>
    <t>D55</t>
  </si>
  <si>
    <t>D57</t>
  </si>
  <si>
    <t>D59</t>
  </si>
  <si>
    <t>D62</t>
  </si>
  <si>
    <t>D65</t>
  </si>
  <si>
    <t>D67</t>
  </si>
  <si>
    <t>D70</t>
  </si>
  <si>
    <t>D75</t>
  </si>
  <si>
    <t>D79</t>
  </si>
  <si>
    <t>D01,D02,D03,D04,D05,D06,D07,D08,D09,D10,D11,D12,D13,D14,D15,D16,D17,D18,D19,D20,D21,D22,D23,D24,D25,D26,D27,D28,D29,D30,D31,D32,D33,D34,D35,D36,D37,D38,D39,D60,D61,D62,D63,D64,D65,D68,D69,D70,D71,D72,D73</t>
  </si>
  <si>
    <t>D40,D41,D42,D43,D44,D45,D46,D47,D48,D49,D66,D67,D74,D75,D76,D77</t>
  </si>
  <si>
    <t>D50,D51,D52,D53,D54,D55,D56,D57,D58,D59,D78,D79,D80,D81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</si>
</sst>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44" formatCode="_-&quot;£&quot;* #,##0.00_-;\-&quot;£&quot;* #,##0.00_-;_-&quot;£&quot;* &quot;-&quot;??_-;_-@_-"/>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_ ;[Red]\-0.000\ "/>
    <numFmt numFmtId="173" formatCode="0.00;[Red]\-0.00;?;"/>
    <numFmt numFmtId="174" formatCode="#,##0;\-#,##0;;"/>
    <numFmt numFmtId="175" formatCode="000"/>
    <numFmt numFmtId="176" formatCode="#,##0;[Red]\-#,##0;;"/>
    <numFmt numFmtId="177" formatCode="0.000;[Red]\-0.000;?;"/>
    <numFmt numFmtId="178" formatCode="0.000_ ;\-0.000\ "/>
    <numFmt numFmtId="179" formatCode="0000"/>
    <numFmt numFmtId="180" formatCode="0.00;\(0.00\);"/>
    <numFmt numFmtId="181" formatCode="&quot;£&quot;#,##0.00"/>
  </numFmts>
  <fonts count="43" x14ac:knownFonts="1">
    <font>
      <sz val="10"/>
      <name val="Arial"/>
    </font>
    <font>
      <sz val="11"/>
      <color theme="1"/>
      <name val="Calibri"/>
      <family val="2"/>
      <scheme val="minor"/>
    </font>
    <font>
      <sz val="11"/>
      <color theme="1"/>
      <name val="Calibri"/>
      <family val="2"/>
      <scheme val="minor"/>
    </font>
    <font>
      <sz val="10"/>
      <color theme="1"/>
      <name val="Arial"/>
      <family val="2"/>
    </font>
    <font>
      <sz val="10"/>
      <color theme="1"/>
      <name val="Arial"/>
      <family val="2"/>
    </font>
    <font>
      <sz val="10"/>
      <color indexed="8"/>
      <name val="Arial"/>
      <family val="2"/>
    </font>
    <font>
      <sz val="8"/>
      <name val="Arial"/>
      <family val="2"/>
    </font>
    <font>
      <sz val="10"/>
      <name val="Arial"/>
      <family val="2"/>
    </font>
    <font>
      <b/>
      <sz val="10"/>
      <name val="Arial"/>
      <family val="2"/>
    </font>
    <font>
      <sz val="14"/>
      <name val="Arial"/>
      <family val="2"/>
    </font>
    <font>
      <b/>
      <sz val="8"/>
      <name val="Arial"/>
      <family val="2"/>
    </font>
    <font>
      <sz val="8"/>
      <name val="Arial"/>
      <family val="2"/>
    </font>
    <font>
      <b/>
      <sz val="11"/>
      <color theme="3"/>
      <name val="Arial"/>
      <family val="2"/>
    </font>
    <font>
      <sz val="9"/>
      <color rgb="FF3F3F76"/>
      <name val="Arial"/>
      <family val="2"/>
    </font>
    <font>
      <u/>
      <sz val="10"/>
      <color theme="10"/>
      <name val="Arial"/>
      <family val="2"/>
    </font>
    <font>
      <u/>
      <sz val="10"/>
      <color theme="10"/>
      <name val="Arial"/>
      <family val="2"/>
    </font>
    <font>
      <sz val="11"/>
      <name val="Arial"/>
      <family val="2"/>
    </font>
    <font>
      <b/>
      <sz val="9"/>
      <color rgb="FF3F3F76"/>
      <name val="Arial"/>
      <family val="2"/>
    </font>
    <font>
      <b/>
      <sz val="14"/>
      <color theme="3"/>
      <name val="Arial"/>
      <family val="2"/>
    </font>
    <font>
      <sz val="10"/>
      <color indexed="8"/>
      <name val="Calibri"/>
      <family val="2"/>
    </font>
    <font>
      <b/>
      <sz val="13"/>
      <color theme="3"/>
      <name val="Arial"/>
      <family val="2"/>
    </font>
    <font>
      <sz val="11"/>
      <color theme="0"/>
      <name val="Arial"/>
      <family val="2"/>
    </font>
    <font>
      <b/>
      <sz val="11"/>
      <name val="Arial"/>
      <family val="2"/>
    </font>
    <font>
      <b/>
      <sz val="11"/>
      <color theme="0"/>
      <name val="Arial"/>
      <family val="2"/>
    </font>
    <font>
      <b/>
      <sz val="10"/>
      <color indexed="8"/>
      <name val="Arial"/>
      <family val="2"/>
    </font>
    <font>
      <sz val="10"/>
      <color theme="0"/>
      <name val="Arial"/>
      <family val="2"/>
    </font>
    <font>
      <b/>
      <sz val="10"/>
      <color theme="0"/>
      <name val="Arial"/>
      <family val="2"/>
    </font>
    <font>
      <b/>
      <sz val="12"/>
      <color theme="3"/>
      <name val="Arial"/>
      <family val="2"/>
    </font>
    <font>
      <sz val="12"/>
      <name val="Arial"/>
      <family val="2"/>
    </font>
    <font>
      <sz val="11"/>
      <color theme="1"/>
      <name val="Calibri"/>
      <family val="2"/>
      <scheme val="minor"/>
    </font>
    <font>
      <sz val="11"/>
      <color theme="3"/>
      <name val="Arial"/>
      <family val="2"/>
    </font>
    <font>
      <sz val="10"/>
      <color rgb="FF9C6500"/>
      <name val="Arial"/>
      <family val="2"/>
    </font>
    <font>
      <b/>
      <sz val="8"/>
      <color theme="0"/>
      <name val="Arial"/>
      <family val="2"/>
    </font>
    <font>
      <b/>
      <sz val="18"/>
      <name val="Arial"/>
      <family val="2"/>
    </font>
    <font>
      <b/>
      <sz val="11"/>
      <color indexed="8"/>
      <name val="Arial"/>
      <family val="2"/>
    </font>
    <font>
      <sz val="10"/>
      <color rgb="FF000000"/>
      <name val="Arial"/>
      <family val="2"/>
    </font>
    <font>
      <sz val="12"/>
      <name val="Calibri"/>
      <family val="2"/>
      <scheme val="minor"/>
    </font>
    <font>
      <b/>
      <sz val="12"/>
      <color theme="0"/>
      <name val="Calibri"/>
      <family val="2"/>
      <scheme val="minor"/>
    </font>
    <font>
      <b/>
      <sz val="12"/>
      <name val="Calibri"/>
      <family val="2"/>
      <scheme val="minor"/>
    </font>
    <font>
      <sz val="10"/>
      <color rgb="FFFF0000"/>
      <name val="Arial"/>
      <family val="2"/>
    </font>
    <font>
      <sz val="12"/>
      <color theme="0"/>
      <name val="Calibri"/>
      <family val="2"/>
      <scheme val="minor"/>
    </font>
    <font>
      <b/>
      <sz val="14"/>
      <color theme="0"/>
      <name val="Arial"/>
      <family val="2"/>
    </font>
    <font>
      <sz val="10"/>
      <name val="Calibri"/>
      <family val="2"/>
      <scheme val="minor"/>
    </font>
  </fonts>
  <fills count="39">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FFEB9C"/>
      </patternFill>
    </fill>
    <fill>
      <patternFill patternType="solid">
        <fgColor theme="4" tint="0.79998168889431442"/>
        <bgColor indexed="64"/>
      </patternFill>
    </fill>
    <fill>
      <patternFill patternType="solid">
        <fgColor rgb="FFD9D9D9"/>
        <bgColor indexed="64"/>
      </patternFill>
    </fill>
    <fill>
      <patternFill patternType="solid">
        <fgColor theme="0" tint="-0.249977111117893"/>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s>
  <cellStyleXfs count="24">
    <xf numFmtId="0" fontId="0" fillId="0" borderId="0"/>
    <xf numFmtId="0" fontId="12" fillId="0" borderId="0" applyNumberFormat="0" applyFill="0" applyBorder="0" applyAlignment="0" applyProtection="0"/>
    <xf numFmtId="0" fontId="13" fillId="5" borderId="7" applyNumberFormat="0" applyAlignment="0" applyProtection="0"/>
    <xf numFmtId="0" fontId="14" fillId="0" borderId="0" applyNumberFormat="0" applyFill="0" applyBorder="0" applyAlignment="0" applyProtection="0">
      <alignment vertical="top"/>
      <protection locked="0"/>
    </xf>
    <xf numFmtId="0" fontId="20" fillId="0" borderId="9" applyNumberFormat="0" applyFill="0" applyAlignment="0" applyProtection="0"/>
    <xf numFmtId="0" fontId="12" fillId="0" borderId="10" applyNumberFormat="0" applyFill="0" applyAlignment="0" applyProtection="0"/>
    <xf numFmtId="0" fontId="7" fillId="0" borderId="0"/>
    <xf numFmtId="43" fontId="7" fillId="0" borderId="0" applyFont="0" applyFill="0" applyBorder="0" applyAlignment="0" applyProtection="0"/>
    <xf numFmtId="0" fontId="25" fillId="24" borderId="0" applyNumberFormat="0" applyBorder="0" applyAlignment="0" applyProtection="0"/>
    <xf numFmtId="0" fontId="4" fillId="6"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4" fillId="27" borderId="0" applyNumberFormat="0" applyBorder="0" applyAlignment="0" applyProtection="0"/>
    <xf numFmtId="0" fontId="25" fillId="28" borderId="0" applyNumberFormat="0" applyBorder="0" applyAlignment="0" applyProtection="0"/>
    <xf numFmtId="0" fontId="29" fillId="0" borderId="0"/>
    <xf numFmtId="0" fontId="31" fillId="35" borderId="0" applyNumberFormat="0" applyBorder="0" applyAlignment="0" applyProtection="0"/>
    <xf numFmtId="0" fontId="5" fillId="0" borderId="0"/>
    <xf numFmtId="0" fontId="3" fillId="6" borderId="0" applyNumberFormat="0" applyBorder="0" applyAlignment="0" applyProtection="0"/>
    <xf numFmtId="0" fontId="3" fillId="27" borderId="0" applyNumberFormat="0" applyBorder="0" applyAlignment="0" applyProtection="0"/>
    <xf numFmtId="0" fontId="2" fillId="0" borderId="0" applyNumberFormat="0" applyFill="0" applyBorder="0" applyAlignment="0" applyProtection="0">
      <alignment horizontal="left"/>
    </xf>
    <xf numFmtId="0" fontId="1" fillId="0" borderId="0"/>
    <xf numFmtId="0" fontId="14" fillId="0" borderId="0" applyNumberFormat="0" applyFill="0" applyBorder="0" applyAlignment="0" applyProtection="0">
      <alignment vertical="top"/>
      <protection locked="0"/>
    </xf>
    <xf numFmtId="0" fontId="7" fillId="0" borderId="0"/>
    <xf numFmtId="0" fontId="7" fillId="0" borderId="0"/>
  </cellStyleXfs>
  <cellXfs count="316">
    <xf numFmtId="0" fontId="0" fillId="0" borderId="0" xfId="0"/>
    <xf numFmtId="0" fontId="7" fillId="0" borderId="1" xfId="0" applyFont="1" applyBorder="1" applyAlignment="1">
      <alignment vertical="center" wrapText="1"/>
    </xf>
    <xf numFmtId="0" fontId="0" fillId="2" borderId="0" xfId="0" applyFill="1" applyAlignment="1">
      <alignment vertical="center"/>
    </xf>
    <xf numFmtId="0" fontId="0" fillId="2" borderId="0" xfId="0" applyFill="1" applyAlignment="1">
      <alignment horizontal="center" vertical="center"/>
    </xf>
    <xf numFmtId="0" fontId="0" fillId="2" borderId="0" xfId="0" applyFill="1"/>
    <xf numFmtId="164" fontId="0" fillId="2" borderId="0" xfId="0" applyNumberFormat="1" applyFill="1" applyAlignment="1">
      <alignment horizontal="center" vertical="center"/>
    </xf>
    <xf numFmtId="165" fontId="0" fillId="2" borderId="0" xfId="0" applyNumberFormat="1" applyFill="1" applyAlignment="1">
      <alignment horizontal="center" vertical="center"/>
    </xf>
    <xf numFmtId="0" fontId="0" fillId="2" borderId="1" xfId="0" applyFill="1" applyBorder="1" applyAlignment="1">
      <alignment vertical="center"/>
    </xf>
    <xf numFmtId="0" fontId="0" fillId="2" borderId="1" xfId="0" applyFill="1" applyBorder="1" applyAlignment="1">
      <alignment horizontal="center" vertical="center"/>
    </xf>
    <xf numFmtId="2" fontId="0" fillId="2" borderId="0" xfId="0" applyNumberFormat="1" applyFill="1" applyAlignment="1">
      <alignment horizontal="center" vertical="center"/>
    </xf>
    <xf numFmtId="166" fontId="0" fillId="2" borderId="0" xfId="0" applyNumberFormat="1" applyFill="1" applyAlignment="1">
      <alignment horizontal="center" vertical="center"/>
    </xf>
    <xf numFmtId="0" fontId="9" fillId="2" borderId="0" xfId="0" applyFont="1" applyFill="1" applyAlignment="1">
      <alignment vertical="center"/>
    </xf>
    <xf numFmtId="0" fontId="7" fillId="0" borderId="0" xfId="0" applyFont="1" applyAlignment="1">
      <alignment wrapText="1"/>
    </xf>
    <xf numFmtId="0" fontId="8" fillId="0" borderId="0" xfId="0" applyFont="1" applyAlignment="1">
      <alignment vertical="top" wrapText="1"/>
    </xf>
    <xf numFmtId="0" fontId="15" fillId="2" borderId="0" xfId="3" applyFont="1" applyFill="1" applyAlignment="1" applyProtection="1">
      <alignment vertical="center"/>
    </xf>
    <xf numFmtId="0" fontId="8" fillId="7" borderId="1" xfId="0" applyFont="1" applyFill="1" applyBorder="1" applyAlignment="1">
      <alignment horizontal="center" vertical="center" wrapText="1"/>
    </xf>
    <xf numFmtId="0" fontId="7" fillId="0" borderId="1" xfId="0" quotePrefix="1" applyFont="1" applyBorder="1" applyAlignment="1">
      <alignment horizontal="left" vertical="top" wrapText="1"/>
    </xf>
    <xf numFmtId="0" fontId="8" fillId="7" borderId="1" xfId="0" applyFont="1" applyFill="1" applyBorder="1" applyAlignment="1" applyProtection="1">
      <alignment vertical="center" wrapText="1"/>
      <protection locked="0"/>
    </xf>
    <xf numFmtId="0" fontId="16" fillId="4" borderId="1" xfId="0" applyFont="1" applyFill="1" applyBorder="1" applyAlignment="1" applyProtection="1">
      <alignment horizontal="center" vertical="center" wrapText="1"/>
      <protection locked="0"/>
    </xf>
    <xf numFmtId="167" fontId="0" fillId="9" borderId="1" xfId="0" applyNumberFormat="1" applyFill="1" applyBorder="1" applyAlignment="1" applyProtection="1">
      <alignment horizontal="center" vertical="center"/>
      <protection locked="0"/>
    </xf>
    <xf numFmtId="168" fontId="0" fillId="10" borderId="1" xfId="0" applyNumberFormat="1" applyFill="1" applyBorder="1" applyAlignment="1" applyProtection="1">
      <alignment horizontal="center" vertical="center"/>
      <protection locked="0"/>
    </xf>
    <xf numFmtId="0" fontId="8" fillId="7" borderId="1" xfId="0" applyFont="1" applyFill="1" applyBorder="1" applyAlignment="1" applyProtection="1">
      <alignment horizontal="center" vertical="center" wrapText="1"/>
      <protection locked="0"/>
    </xf>
    <xf numFmtId="0" fontId="7" fillId="4" borderId="1" xfId="0" applyFont="1" applyFill="1" applyBorder="1" applyAlignment="1">
      <alignment horizontal="center" vertical="center" wrapText="1"/>
    </xf>
    <xf numFmtId="0" fontId="7" fillId="2" borderId="0" xfId="0" applyFont="1" applyFill="1" applyAlignment="1">
      <alignment vertical="center"/>
    </xf>
    <xf numFmtId="0" fontId="0" fillId="0" borderId="0" xfId="0" applyProtection="1">
      <protection locked="0"/>
    </xf>
    <xf numFmtId="169" fontId="7" fillId="3" borderId="1" xfId="0" applyNumberFormat="1" applyFont="1" applyFill="1" applyBorder="1" applyAlignment="1" applyProtection="1">
      <alignment horizontal="center" vertical="center"/>
      <protection locked="0"/>
    </xf>
    <xf numFmtId="49" fontId="16" fillId="8" borderId="1" xfId="0" applyNumberFormat="1" applyFont="1" applyFill="1" applyBorder="1" applyAlignment="1" applyProtection="1">
      <alignment horizontal="center" vertical="center" wrapText="1"/>
      <protection locked="0"/>
    </xf>
    <xf numFmtId="0" fontId="8" fillId="7" borderId="1" xfId="0" quotePrefix="1" applyFont="1" applyFill="1" applyBorder="1" applyAlignment="1">
      <alignment horizontal="center" vertical="center" wrapText="1"/>
    </xf>
    <xf numFmtId="49" fontId="17" fillId="5" borderId="7" xfId="2" applyNumberFormat="1" applyFont="1" applyAlignment="1" applyProtection="1">
      <alignment horizontal="center" vertical="center" wrapText="1"/>
      <protection locked="0"/>
    </xf>
    <xf numFmtId="170" fontId="19" fillId="12" borderId="1" xfId="0" applyNumberFormat="1" applyFont="1" applyFill="1" applyBorder="1" applyAlignment="1" applyProtection="1">
      <alignment horizontal="center" vertical="center"/>
      <protection locked="0"/>
    </xf>
    <xf numFmtId="171" fontId="19" fillId="12" borderId="1" xfId="0" applyNumberFormat="1" applyFont="1" applyFill="1" applyBorder="1" applyAlignment="1" applyProtection="1">
      <alignment horizontal="center" vertical="center"/>
      <protection locked="0"/>
    </xf>
    <xf numFmtId="170" fontId="19" fillId="14" borderId="1" xfId="0" applyNumberFormat="1" applyFont="1" applyFill="1" applyBorder="1" applyAlignment="1" applyProtection="1">
      <alignment horizontal="center" vertical="center"/>
      <protection locked="0"/>
    </xf>
    <xf numFmtId="171" fontId="19" fillId="14" borderId="1" xfId="0" applyNumberFormat="1" applyFont="1" applyFill="1" applyBorder="1" applyAlignment="1" applyProtection="1">
      <alignment horizontal="center" vertical="center"/>
      <protection locked="0"/>
    </xf>
    <xf numFmtId="0" fontId="8" fillId="13" borderId="1" xfId="0" quotePrefix="1" applyFont="1" applyFill="1" applyBorder="1" applyAlignment="1">
      <alignment horizontal="center" vertical="center" wrapText="1"/>
    </xf>
    <xf numFmtId="171" fontId="19" fillId="15" borderId="1" xfId="0" applyNumberFormat="1" applyFont="1" applyFill="1" applyBorder="1" applyAlignment="1" applyProtection="1">
      <alignment horizontal="center" vertical="center"/>
      <protection locked="0"/>
    </xf>
    <xf numFmtId="0" fontId="8" fillId="16" borderId="1" xfId="0" quotePrefix="1" applyFont="1" applyFill="1" applyBorder="1" applyAlignment="1">
      <alignment horizontal="center" vertical="center" wrapText="1"/>
    </xf>
    <xf numFmtId="49" fontId="7" fillId="9" borderId="1" xfId="0" applyNumberFormat="1" applyFont="1" applyFill="1" applyBorder="1" applyAlignment="1" applyProtection="1">
      <alignment horizontal="left" vertical="top" wrapText="1"/>
      <protection locked="0"/>
    </xf>
    <xf numFmtId="49" fontId="0" fillId="9" borderId="1" xfId="0" applyNumberFormat="1" applyFill="1" applyBorder="1" applyAlignment="1" applyProtection="1">
      <alignment horizontal="left" vertical="top" wrapText="1"/>
      <protection locked="0"/>
    </xf>
    <xf numFmtId="170" fontId="19" fillId="9" borderId="1" xfId="0" applyNumberFormat="1" applyFont="1" applyFill="1" applyBorder="1" applyAlignment="1" applyProtection="1">
      <alignment horizontal="center" vertical="center"/>
      <protection locked="0"/>
    </xf>
    <xf numFmtId="171" fontId="19" fillId="9" borderId="1" xfId="0" applyNumberFormat="1" applyFont="1" applyFill="1" applyBorder="1" applyAlignment="1" applyProtection="1">
      <alignment horizontal="center" vertical="center"/>
      <protection locked="0"/>
    </xf>
    <xf numFmtId="49" fontId="0" fillId="14" borderId="1" xfId="0" applyNumberFormat="1" applyFill="1" applyBorder="1" applyAlignment="1" applyProtection="1">
      <alignment horizontal="left" vertical="top" wrapText="1"/>
      <protection locked="0"/>
    </xf>
    <xf numFmtId="49" fontId="22" fillId="8" borderId="1" xfId="0" applyNumberFormat="1" applyFont="1" applyFill="1" applyBorder="1" applyAlignment="1" applyProtection="1">
      <alignment horizontal="center" vertical="center" wrapText="1"/>
      <protection locked="0"/>
    </xf>
    <xf numFmtId="172" fontId="22" fillId="9" borderId="1" xfId="0" applyNumberFormat="1" applyFont="1" applyFill="1" applyBorder="1" applyAlignment="1" applyProtection="1">
      <alignment horizontal="center" vertical="center"/>
      <protection locked="0"/>
    </xf>
    <xf numFmtId="172" fontId="22" fillId="3" borderId="1" xfId="0" applyNumberFormat="1" applyFont="1" applyFill="1" applyBorder="1" applyAlignment="1" applyProtection="1">
      <alignment horizontal="center" vertical="center"/>
      <protection locked="0"/>
    </xf>
    <xf numFmtId="0" fontId="22" fillId="8" borderId="1" xfId="0" applyFont="1" applyFill="1" applyBorder="1" applyAlignment="1" applyProtection="1">
      <alignment horizontal="center" vertical="center" wrapText="1"/>
      <protection locked="0"/>
    </xf>
    <xf numFmtId="3" fontId="22" fillId="8" borderId="1" xfId="0" applyNumberFormat="1" applyFont="1" applyFill="1" applyBorder="1" applyAlignment="1" applyProtection="1">
      <alignment horizontal="center" vertical="center" wrapText="1"/>
      <protection locked="0"/>
    </xf>
    <xf numFmtId="164" fontId="22" fillId="10" borderId="1" xfId="0" applyNumberFormat="1" applyFont="1" applyFill="1" applyBorder="1" applyAlignment="1" applyProtection="1">
      <alignment horizontal="center" vertical="center"/>
      <protection locked="0"/>
    </xf>
    <xf numFmtId="164" fontId="22" fillId="3" borderId="1" xfId="0" applyNumberFormat="1" applyFont="1" applyFill="1" applyBorder="1" applyAlignment="1" applyProtection="1">
      <alignment horizontal="center" vertical="center"/>
      <protection locked="0"/>
    </xf>
    <xf numFmtId="49" fontId="7" fillId="9" borderId="1" xfId="0" quotePrefix="1" applyNumberFormat="1" applyFont="1" applyFill="1" applyBorder="1" applyAlignment="1" applyProtection="1">
      <alignment horizontal="left" vertical="center" wrapText="1"/>
      <protection locked="0"/>
    </xf>
    <xf numFmtId="49" fontId="7" fillId="9" borderId="1" xfId="0" applyNumberFormat="1" applyFont="1" applyFill="1" applyBorder="1" applyAlignment="1" applyProtection="1">
      <alignment horizontal="left" vertical="center" wrapText="1"/>
      <protection locked="0"/>
    </xf>
    <xf numFmtId="49" fontId="0" fillId="9" borderId="1" xfId="0" applyNumberFormat="1" applyFill="1" applyBorder="1" applyAlignment="1" applyProtection="1">
      <alignment horizontal="left" vertical="center" wrapText="1"/>
      <protection locked="0"/>
    </xf>
    <xf numFmtId="0" fontId="0" fillId="17" borderId="0" xfId="0" applyFill="1"/>
    <xf numFmtId="0" fontId="14" fillId="2" borderId="0" xfId="3" applyFill="1" applyAlignment="1" applyProtection="1">
      <alignment vertical="center"/>
    </xf>
    <xf numFmtId="0" fontId="7" fillId="2" borderId="8" xfId="6" quotePrefix="1" applyFill="1" applyBorder="1" applyAlignment="1">
      <alignment vertical="center" wrapText="1"/>
    </xf>
    <xf numFmtId="0" fontId="7" fillId="2" borderId="0" xfId="6" applyFill="1" applyAlignment="1">
      <alignment vertical="center"/>
    </xf>
    <xf numFmtId="0" fontId="9" fillId="2" borderId="0" xfId="6" applyFont="1" applyFill="1" applyAlignment="1">
      <alignment vertical="center"/>
    </xf>
    <xf numFmtId="0" fontId="8" fillId="7" borderId="1" xfId="6" quotePrefix="1" applyFont="1" applyFill="1" applyBorder="1" applyAlignment="1">
      <alignment horizontal="center" vertical="center" wrapText="1"/>
    </xf>
    <xf numFmtId="0" fontId="8" fillId="7" borderId="1" xfId="6" applyFont="1" applyFill="1" applyBorder="1" applyAlignment="1">
      <alignment horizontal="center" vertical="center" wrapText="1"/>
    </xf>
    <xf numFmtId="49" fontId="24" fillId="7" borderId="1" xfId="6" applyNumberFormat="1" applyFont="1" applyFill="1" applyBorder="1" applyAlignment="1">
      <alignment horizontal="center" vertical="center" wrapText="1"/>
    </xf>
    <xf numFmtId="49" fontId="8" fillId="7" borderId="1" xfId="6" applyNumberFormat="1" applyFont="1" applyFill="1" applyBorder="1" applyAlignment="1">
      <alignment horizontal="center" vertical="center" wrapText="1"/>
    </xf>
    <xf numFmtId="1" fontId="7" fillId="9" borderId="1" xfId="6" applyNumberFormat="1" applyFill="1" applyBorder="1" applyAlignment="1" applyProtection="1">
      <alignment horizontal="left" vertical="center" wrapText="1"/>
      <protection locked="0"/>
    </xf>
    <xf numFmtId="0" fontId="7" fillId="9" borderId="1" xfId="6" applyFill="1" applyBorder="1" applyAlignment="1" applyProtection="1">
      <alignment horizontal="left" vertical="center" wrapText="1"/>
      <protection locked="0"/>
    </xf>
    <xf numFmtId="0" fontId="7" fillId="2" borderId="0" xfId="6" applyFill="1" applyAlignment="1">
      <alignment horizontal="center" vertical="center"/>
    </xf>
    <xf numFmtId="166" fontId="7" fillId="2" borderId="0" xfId="6" applyNumberFormat="1" applyFill="1" applyAlignment="1">
      <alignment horizontal="center" vertical="center"/>
    </xf>
    <xf numFmtId="0" fontId="7" fillId="2" borderId="0" xfId="6" applyFill="1"/>
    <xf numFmtId="172" fontId="5" fillId="12" borderId="1" xfId="6" applyNumberFormat="1" applyFont="1" applyFill="1" applyBorder="1" applyAlignment="1" applyProtection="1">
      <alignment horizontal="center" vertical="center"/>
      <protection locked="0"/>
    </xf>
    <xf numFmtId="164" fontId="5" fillId="12" borderId="1" xfId="6" applyNumberFormat="1" applyFont="1" applyFill="1" applyBorder="1" applyAlignment="1" applyProtection="1">
      <alignment horizontal="center" vertical="center"/>
      <protection locked="0"/>
    </xf>
    <xf numFmtId="172" fontId="5" fillId="9" borderId="1" xfId="6" applyNumberFormat="1" applyFont="1" applyFill="1" applyBorder="1" applyAlignment="1" applyProtection="1">
      <alignment horizontal="center" vertical="center"/>
      <protection locked="0"/>
    </xf>
    <xf numFmtId="164" fontId="5" fillId="9" borderId="1" xfId="6" applyNumberFormat="1" applyFont="1" applyFill="1" applyBorder="1" applyAlignment="1" applyProtection="1">
      <alignment horizontal="center" vertical="center"/>
      <protection locked="0"/>
    </xf>
    <xf numFmtId="0" fontId="7" fillId="0" borderId="0" xfId="0" applyFont="1" applyProtection="1">
      <protection locked="0"/>
    </xf>
    <xf numFmtId="49" fontId="12" fillId="6" borderId="0" xfId="1" quotePrefix="1" applyNumberFormat="1" applyFill="1" applyAlignment="1" applyProtection="1">
      <alignment horizontal="left" vertical="center" wrapText="1"/>
      <protection locked="0"/>
    </xf>
    <xf numFmtId="49" fontId="12" fillId="6" borderId="0" xfId="1" applyNumberFormat="1" applyFill="1" applyAlignment="1" applyProtection="1">
      <alignment vertical="center" wrapText="1"/>
      <protection locked="0"/>
    </xf>
    <xf numFmtId="49" fontId="20" fillId="0" borderId="0" xfId="4" applyNumberFormat="1" applyBorder="1" applyAlignment="1" applyProtection="1">
      <alignment vertical="center"/>
      <protection locked="0"/>
    </xf>
    <xf numFmtId="49" fontId="12" fillId="6" borderId="0" xfId="1" applyNumberFormat="1" applyFill="1" applyBorder="1" applyAlignment="1" applyProtection="1">
      <alignment vertical="center" wrapText="1"/>
      <protection locked="0"/>
    </xf>
    <xf numFmtId="49" fontId="12" fillId="0" borderId="0" xfId="5" applyNumberFormat="1" applyBorder="1" applyAlignment="1" applyProtection="1">
      <alignment vertical="center"/>
      <protection locked="0"/>
    </xf>
    <xf numFmtId="49" fontId="12" fillId="0" borderId="0" xfId="5" quotePrefix="1" applyNumberFormat="1" applyBorder="1" applyAlignment="1" applyProtection="1">
      <alignment horizontal="left" vertical="center"/>
      <protection locked="0"/>
    </xf>
    <xf numFmtId="49" fontId="24" fillId="7" borderId="1" xfId="0" applyNumberFormat="1" applyFont="1" applyFill="1" applyBorder="1" applyAlignment="1">
      <alignment horizontal="center" vertical="center" wrapText="1"/>
    </xf>
    <xf numFmtId="0" fontId="14" fillId="0" borderId="0" xfId="3" applyAlignment="1" applyProtection="1">
      <alignment horizontal="left" vertical="top"/>
    </xf>
    <xf numFmtId="0" fontId="8" fillId="7" borderId="6" xfId="0" applyFont="1" applyFill="1" applyBorder="1" applyAlignment="1" applyProtection="1">
      <alignment vertical="center" wrapText="1"/>
      <protection locked="0"/>
    </xf>
    <xf numFmtId="0" fontId="0" fillId="17" borderId="0" xfId="0" applyFill="1" applyAlignment="1">
      <alignment vertical="center"/>
    </xf>
    <xf numFmtId="0" fontId="26" fillId="20" borderId="1" xfId="0" applyFont="1" applyFill="1" applyBorder="1" applyAlignment="1" applyProtection="1">
      <alignment horizontal="center" vertical="center" wrapText="1"/>
      <protection locked="0"/>
    </xf>
    <xf numFmtId="0" fontId="8" fillId="0" borderId="6" xfId="0" applyFont="1" applyBorder="1" applyAlignment="1">
      <alignment vertical="center" wrapText="1"/>
    </xf>
    <xf numFmtId="0" fontId="8" fillId="0" borderId="1" xfId="0" applyFont="1" applyBorder="1" applyAlignment="1">
      <alignment vertical="center" wrapText="1"/>
    </xf>
    <xf numFmtId="0" fontId="26" fillId="18" borderId="1" xfId="0" applyFont="1" applyFill="1" applyBorder="1" applyAlignment="1" applyProtection="1">
      <alignment horizontal="center" vertical="center" wrapText="1"/>
      <protection locked="0"/>
    </xf>
    <xf numFmtId="0" fontId="26" fillId="21" borderId="1" xfId="0" applyFont="1" applyFill="1" applyBorder="1" applyAlignment="1" applyProtection="1">
      <alignment horizontal="center" vertical="center" wrapText="1"/>
      <protection locked="0"/>
    </xf>
    <xf numFmtId="0" fontId="8" fillId="22" borderId="1" xfId="0" applyFont="1" applyFill="1" applyBorder="1" applyAlignment="1" applyProtection="1">
      <alignment horizontal="center" vertical="center" wrapText="1"/>
      <protection locked="0"/>
    </xf>
    <xf numFmtId="0" fontId="18" fillId="17" borderId="0" xfId="1" applyNumberFormat="1" applyFont="1" applyFill="1" applyBorder="1" applyAlignment="1">
      <alignment horizontal="center" vertical="center" wrapText="1"/>
    </xf>
    <xf numFmtId="0" fontId="9" fillId="17" borderId="0" xfId="6" applyFont="1" applyFill="1" applyAlignment="1">
      <alignment vertical="center"/>
    </xf>
    <xf numFmtId="0" fontId="18" fillId="17" borderId="0" xfId="1" applyNumberFormat="1" applyFont="1" applyFill="1" applyBorder="1" applyAlignment="1" applyProtection="1">
      <alignment horizontal="center" vertical="center" wrapText="1"/>
    </xf>
    <xf numFmtId="0" fontId="18" fillId="17" borderId="12" xfId="1" applyNumberFormat="1" applyFont="1" applyFill="1" applyBorder="1" applyAlignment="1">
      <alignment horizontal="center" vertical="center" wrapText="1"/>
    </xf>
    <xf numFmtId="0" fontId="18" fillId="17" borderId="0" xfId="1" applyNumberFormat="1" applyFont="1" applyFill="1" applyBorder="1" applyAlignment="1">
      <alignment vertical="center" wrapText="1"/>
    </xf>
    <xf numFmtId="0" fontId="8" fillId="17" borderId="4" xfId="0" applyFont="1" applyFill="1" applyBorder="1" applyAlignment="1">
      <alignment horizontal="left" vertical="center" wrapText="1"/>
    </xf>
    <xf numFmtId="0" fontId="7" fillId="17" borderId="4" xfId="0" applyFont="1" applyFill="1" applyBorder="1" applyAlignment="1">
      <alignment horizontal="center" vertical="center" wrapText="1"/>
    </xf>
    <xf numFmtId="0" fontId="7" fillId="17" borderId="8" xfId="0" applyFont="1" applyFill="1" applyBorder="1" applyAlignment="1">
      <alignment horizontal="center" vertical="center" wrapText="1"/>
    </xf>
    <xf numFmtId="0" fontId="18" fillId="17" borderId="8" xfId="1" applyNumberFormat="1" applyFont="1" applyFill="1" applyBorder="1" applyAlignment="1">
      <alignment horizontal="center" vertical="center" wrapText="1"/>
    </xf>
    <xf numFmtId="172" fontId="22" fillId="19" borderId="3" xfId="0" applyNumberFormat="1" applyFont="1" applyFill="1" applyBorder="1" applyAlignment="1" applyProtection="1">
      <alignment horizontal="center" vertical="center" wrapText="1"/>
      <protection locked="0"/>
    </xf>
    <xf numFmtId="0" fontId="14" fillId="0" borderId="0" xfId="3" applyAlignment="1" applyProtection="1"/>
    <xf numFmtId="0" fontId="14" fillId="2" borderId="0" xfId="3" applyFill="1" applyAlignment="1" applyProtection="1">
      <alignment vertical="center"/>
      <protection hidden="1"/>
    </xf>
    <xf numFmtId="175" fontId="7" fillId="9" borderId="1" xfId="6" applyNumberFormat="1" applyFill="1" applyBorder="1" applyAlignment="1">
      <alignment horizontal="center" vertical="center" wrapText="1"/>
    </xf>
    <xf numFmtId="0" fontId="7" fillId="9" borderId="1" xfId="6" applyFill="1" applyBorder="1" applyAlignment="1">
      <alignment horizontal="left" vertical="center" wrapText="1"/>
    </xf>
    <xf numFmtId="1" fontId="7" fillId="9" borderId="1" xfId="6" applyNumberFormat="1" applyFill="1" applyBorder="1" applyAlignment="1">
      <alignment horizontal="left" vertical="center" wrapText="1"/>
    </xf>
    <xf numFmtId="172" fontId="5" fillId="23" borderId="1" xfId="6" applyNumberFormat="1" applyFont="1" applyFill="1" applyBorder="1" applyAlignment="1">
      <alignment horizontal="center" vertical="center"/>
    </xf>
    <xf numFmtId="43" fontId="5" fillId="23" borderId="1" xfId="7" applyFont="1" applyFill="1" applyBorder="1" applyAlignment="1" applyProtection="1">
      <alignment horizontal="center" vertical="center"/>
    </xf>
    <xf numFmtId="164" fontId="5" fillId="23" borderId="1" xfId="6" applyNumberFormat="1" applyFont="1" applyFill="1" applyBorder="1" applyAlignment="1">
      <alignment horizontal="center" vertical="center"/>
    </xf>
    <xf numFmtId="165" fontId="5" fillId="12" borderId="1" xfId="6" applyNumberFormat="1" applyFont="1" applyFill="1" applyBorder="1" applyAlignment="1">
      <alignment horizontal="center" vertical="center"/>
    </xf>
    <xf numFmtId="43" fontId="5" fillId="12" borderId="1" xfId="7" applyFont="1" applyFill="1" applyBorder="1" applyAlignment="1" applyProtection="1">
      <alignment horizontal="center" vertical="center"/>
    </xf>
    <xf numFmtId="164" fontId="5" fillId="12" borderId="1" xfId="6" applyNumberFormat="1" applyFont="1" applyFill="1" applyBorder="1" applyAlignment="1">
      <alignment horizontal="center" vertical="center"/>
    </xf>
    <xf numFmtId="0" fontId="7" fillId="11" borderId="1" xfId="13" applyFont="1" applyFill="1" applyBorder="1" applyAlignment="1" applyProtection="1">
      <alignment vertical="center"/>
      <protection locked="0"/>
    </xf>
    <xf numFmtId="174" fontId="7" fillId="31" borderId="1" xfId="10" applyNumberFormat="1" applyFont="1" applyFill="1" applyBorder="1" applyAlignment="1" applyProtection="1">
      <alignment vertical="center"/>
      <protection locked="0"/>
    </xf>
    <xf numFmtId="173" fontId="4" fillId="30" borderId="1" xfId="9" applyNumberFormat="1" applyFill="1" applyBorder="1" applyAlignment="1" applyProtection="1">
      <alignment vertical="center"/>
    </xf>
    <xf numFmtId="174" fontId="7" fillId="30" borderId="1" xfId="9" applyNumberFormat="1" applyFont="1" applyFill="1" applyBorder="1" applyAlignment="1" applyProtection="1">
      <alignment vertical="center"/>
      <protection locked="0"/>
    </xf>
    <xf numFmtId="174" fontId="7" fillId="33" borderId="1" xfId="9" applyNumberFormat="1" applyFont="1" applyFill="1" applyBorder="1" applyAlignment="1" applyProtection="1">
      <alignment vertical="center"/>
      <protection locked="0"/>
    </xf>
    <xf numFmtId="174" fontId="7" fillId="34" borderId="1" xfId="10" applyNumberFormat="1" applyFont="1" applyFill="1" applyBorder="1" applyAlignment="1" applyProtection="1">
      <alignment vertical="center"/>
      <protection locked="0"/>
    </xf>
    <xf numFmtId="0" fontId="18" fillId="0" borderId="0" xfId="1"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8" fillId="7" borderId="6" xfId="0" applyFont="1" applyFill="1" applyBorder="1" applyAlignment="1">
      <alignment horizontal="left" vertical="center" wrapText="1"/>
    </xf>
    <xf numFmtId="0" fontId="7" fillId="11" borderId="1" xfId="8" quotePrefix="1" applyFont="1" applyFill="1" applyBorder="1" applyAlignment="1" applyProtection="1">
      <alignment horizontal="center" vertical="center" wrapText="1"/>
    </xf>
    <xf numFmtId="0" fontId="7" fillId="32" borderId="1" xfId="11" quotePrefix="1" applyFont="1" applyFill="1" applyBorder="1" applyAlignment="1" applyProtection="1">
      <alignment horizontal="center" vertical="center" wrapText="1"/>
    </xf>
    <xf numFmtId="173" fontId="4" fillId="33" borderId="1" xfId="12" applyNumberFormat="1" applyFill="1" applyBorder="1" applyAlignment="1" applyProtection="1">
      <alignment vertical="center"/>
    </xf>
    <xf numFmtId="0" fontId="8" fillId="7" borderId="1" xfId="0" applyFont="1" applyFill="1" applyBorder="1" applyAlignment="1">
      <alignment horizontal="left" vertical="center" wrapText="1"/>
    </xf>
    <xf numFmtId="0" fontId="7" fillId="11" borderId="1" xfId="13" applyFont="1" applyFill="1" applyBorder="1" applyAlignment="1" applyProtection="1">
      <alignment vertical="center" wrapText="1"/>
    </xf>
    <xf numFmtId="0" fontId="7" fillId="29" borderId="1" xfId="13" applyFont="1" applyFill="1" applyBorder="1" applyAlignment="1" applyProtection="1">
      <alignment vertical="center" wrapText="1"/>
    </xf>
    <xf numFmtId="0" fontId="3" fillId="11" borderId="1" xfId="13" applyFont="1" applyFill="1" applyBorder="1" applyAlignment="1" applyProtection="1">
      <alignment vertical="center" wrapText="1"/>
    </xf>
    <xf numFmtId="0" fontId="3" fillId="29" borderId="1" xfId="13" applyFont="1" applyFill="1" applyBorder="1" applyAlignment="1" applyProtection="1">
      <alignment vertical="center" wrapText="1"/>
    </xf>
    <xf numFmtId="0" fontId="7" fillId="7" borderId="1" xfId="0" applyFont="1" applyFill="1" applyBorder="1" applyAlignment="1">
      <alignment horizontal="center" vertical="center" wrapText="1"/>
    </xf>
    <xf numFmtId="174" fontId="4" fillId="30" borderId="1" xfId="9" applyNumberFormat="1" applyFill="1" applyBorder="1" applyAlignment="1" applyProtection="1">
      <alignment vertical="center"/>
      <protection locked="0"/>
    </xf>
    <xf numFmtId="176" fontId="4" fillId="30" borderId="1" xfId="9" applyNumberFormat="1" applyFill="1" applyBorder="1" applyAlignment="1" applyProtection="1">
      <alignment vertical="center"/>
    </xf>
    <xf numFmtId="176" fontId="4" fillId="33" borderId="1" xfId="9" applyNumberFormat="1" applyFill="1" applyBorder="1" applyAlignment="1" applyProtection="1">
      <alignment vertical="center"/>
    </xf>
    <xf numFmtId="176" fontId="7" fillId="31" borderId="1" xfId="10" applyNumberFormat="1" applyFont="1" applyFill="1" applyBorder="1" applyAlignment="1" applyProtection="1">
      <alignment vertical="center"/>
    </xf>
    <xf numFmtId="176" fontId="7" fillId="34" borderId="1" xfId="10" applyNumberFormat="1" applyFont="1" applyFill="1" applyBorder="1" applyAlignment="1" applyProtection="1">
      <alignment vertical="center"/>
    </xf>
    <xf numFmtId="177" fontId="4" fillId="30" borderId="5" xfId="9" applyNumberFormat="1" applyFill="1" applyBorder="1" applyAlignment="1" applyProtection="1">
      <alignment vertical="center"/>
    </xf>
    <xf numFmtId="177" fontId="4" fillId="30" borderId="1" xfId="9" applyNumberFormat="1" applyFill="1" applyBorder="1" applyAlignment="1" applyProtection="1">
      <alignment vertical="center"/>
    </xf>
    <xf numFmtId="2" fontId="8" fillId="7" borderId="1" xfId="6" applyNumberFormat="1" applyFont="1" applyFill="1" applyBorder="1" applyAlignment="1">
      <alignment horizontal="center" vertical="center" wrapText="1"/>
    </xf>
    <xf numFmtId="49" fontId="7" fillId="11" borderId="1" xfId="8" quotePrefix="1" applyNumberFormat="1" applyFont="1" applyFill="1" applyBorder="1" applyAlignment="1" applyProtection="1">
      <alignment horizontal="center" vertical="center" wrapText="1"/>
    </xf>
    <xf numFmtId="49" fontId="7" fillId="32" borderId="1" xfId="11" quotePrefix="1" applyNumberFormat="1" applyFont="1" applyFill="1" applyBorder="1" applyAlignment="1" applyProtection="1">
      <alignment horizontal="center" vertical="center" wrapText="1"/>
    </xf>
    <xf numFmtId="0" fontId="8" fillId="0" borderId="1" xfId="0" applyFont="1" applyBorder="1" applyAlignment="1">
      <alignment horizontal="left" vertical="center" wrapText="1"/>
    </xf>
    <xf numFmtId="49" fontId="12" fillId="6" borderId="0" xfId="1" applyNumberFormat="1" applyFill="1" applyAlignment="1" applyProtection="1">
      <alignment horizontal="center" vertical="center" wrapText="1"/>
      <protection locked="0"/>
    </xf>
    <xf numFmtId="49" fontId="12" fillId="6" borderId="0" xfId="1" quotePrefix="1" applyNumberFormat="1" applyFill="1" applyAlignment="1" applyProtection="1">
      <alignment horizontal="center" vertical="center" wrapText="1"/>
      <protection locked="0"/>
    </xf>
    <xf numFmtId="49" fontId="24" fillId="7" borderId="1" xfId="6" quotePrefix="1" applyNumberFormat="1" applyFont="1" applyFill="1" applyBorder="1" applyAlignment="1">
      <alignment horizontal="center" vertical="center" wrapText="1"/>
    </xf>
    <xf numFmtId="0" fontId="15" fillId="0" borderId="0" xfId="3" applyFont="1" applyFill="1" applyBorder="1" applyAlignment="1" applyProtection="1">
      <alignment vertical="center"/>
    </xf>
    <xf numFmtId="49" fontId="20" fillId="0" borderId="0" xfId="4" quotePrefix="1" applyNumberFormat="1" applyBorder="1" applyAlignment="1" applyProtection="1">
      <alignment horizontal="left" vertical="center"/>
      <protection locked="0"/>
    </xf>
    <xf numFmtId="164" fontId="22" fillId="10" borderId="1" xfId="0" applyNumberFormat="1" applyFont="1" applyFill="1" applyBorder="1" applyAlignment="1">
      <alignment horizontal="center" vertical="center"/>
    </xf>
    <xf numFmtId="178" fontId="23" fillId="18" borderId="1" xfId="0" applyNumberFormat="1" applyFont="1" applyFill="1" applyBorder="1" applyAlignment="1" applyProtection="1">
      <alignment horizontal="center" vertical="center"/>
      <protection locked="0"/>
    </xf>
    <xf numFmtId="178" fontId="22" fillId="19" borderId="1" xfId="0" applyNumberFormat="1" applyFont="1" applyFill="1" applyBorder="1" applyAlignment="1" applyProtection="1">
      <alignment horizontal="center" vertical="center"/>
      <protection locked="0"/>
    </xf>
    <xf numFmtId="178" fontId="23" fillId="20" borderId="1" xfId="0" applyNumberFormat="1" applyFont="1" applyFill="1" applyBorder="1" applyAlignment="1" applyProtection="1">
      <alignment horizontal="center" vertical="center"/>
      <protection locked="0"/>
    </xf>
    <xf numFmtId="178" fontId="23" fillId="21" borderId="1" xfId="0" applyNumberFormat="1" applyFont="1" applyFill="1" applyBorder="1" applyAlignment="1" applyProtection="1">
      <alignment horizontal="center" vertical="center"/>
      <protection locked="0"/>
    </xf>
    <xf numFmtId="178" fontId="22" fillId="22" borderId="1" xfId="0" applyNumberFormat="1" applyFont="1" applyFill="1" applyBorder="1" applyAlignment="1" applyProtection="1">
      <alignment horizontal="center" vertical="center"/>
      <protection locked="0"/>
    </xf>
    <xf numFmtId="178" fontId="32" fillId="18" borderId="1" xfId="0" applyNumberFormat="1" applyFont="1" applyFill="1" applyBorder="1" applyAlignment="1" applyProtection="1">
      <alignment horizontal="center" vertical="center" wrapText="1"/>
      <protection locked="0"/>
    </xf>
    <xf numFmtId="178" fontId="10" fillId="19" borderId="1" xfId="0" applyNumberFormat="1" applyFont="1" applyFill="1" applyBorder="1" applyAlignment="1" applyProtection="1">
      <alignment horizontal="center" vertical="center" wrapText="1"/>
      <protection locked="0"/>
    </xf>
    <xf numFmtId="178" fontId="32" fillId="20" borderId="1" xfId="0" applyNumberFormat="1" applyFont="1" applyFill="1" applyBorder="1" applyAlignment="1" applyProtection="1">
      <alignment horizontal="center" vertical="center" wrapText="1"/>
      <protection locked="0"/>
    </xf>
    <xf numFmtId="164" fontId="10" fillId="3" borderId="1" xfId="0" applyNumberFormat="1" applyFont="1" applyFill="1" applyBorder="1" applyAlignment="1" applyProtection="1">
      <alignment horizontal="center" vertical="center"/>
      <protection locked="0"/>
    </xf>
    <xf numFmtId="172" fontId="10" fillId="3" borderId="1" xfId="0" applyNumberFormat="1" applyFont="1" applyFill="1" applyBorder="1" applyAlignment="1" applyProtection="1">
      <alignment horizontal="center" vertical="center"/>
      <protection locked="0"/>
    </xf>
    <xf numFmtId="172" fontId="10" fillId="9" borderId="1" xfId="0" applyNumberFormat="1" applyFont="1" applyFill="1" applyBorder="1" applyAlignment="1" applyProtection="1">
      <alignment horizontal="center" vertical="center"/>
      <protection locked="0"/>
    </xf>
    <xf numFmtId="178" fontId="32" fillId="21" borderId="1" xfId="0" applyNumberFormat="1" applyFont="1" applyFill="1" applyBorder="1" applyAlignment="1" applyProtection="1">
      <alignment horizontal="center" vertical="center" wrapText="1"/>
      <protection locked="0"/>
    </xf>
    <xf numFmtId="178" fontId="10" fillId="22" borderId="1" xfId="0" applyNumberFormat="1" applyFont="1" applyFill="1" applyBorder="1" applyAlignment="1" applyProtection="1">
      <alignment horizontal="center" vertical="center" wrapText="1"/>
      <protection locked="0"/>
    </xf>
    <xf numFmtId="164" fontId="10" fillId="10" borderId="1" xfId="0" applyNumberFormat="1" applyFont="1" applyFill="1" applyBorder="1" applyAlignment="1" applyProtection="1">
      <alignment horizontal="center" vertical="center" wrapText="1"/>
      <protection locked="0"/>
    </xf>
    <xf numFmtId="164" fontId="10" fillId="10" borderId="1" xfId="0" applyNumberFormat="1" applyFont="1" applyFill="1" applyBorder="1" applyAlignment="1">
      <alignment horizontal="center" vertical="center" wrapText="1"/>
    </xf>
    <xf numFmtId="172" fontId="10" fillId="9" borderId="1" xfId="0" applyNumberFormat="1" applyFont="1" applyFill="1" applyBorder="1" applyAlignment="1" applyProtection="1">
      <alignment horizontal="center" vertical="center" wrapText="1"/>
      <protection locked="0"/>
    </xf>
    <xf numFmtId="0" fontId="7" fillId="0" borderId="0" xfId="6"/>
    <xf numFmtId="0" fontId="7" fillId="0" borderId="0" xfId="6" applyAlignment="1">
      <alignment horizontal="left"/>
    </xf>
    <xf numFmtId="0" fontId="33" fillId="0" borderId="0" xfId="6" applyFont="1"/>
    <xf numFmtId="0" fontId="14" fillId="0" borderId="0" xfId="3" applyFill="1" applyAlignment="1" applyProtection="1">
      <alignment horizontal="left" vertical="center"/>
    </xf>
    <xf numFmtId="0" fontId="7" fillId="0" borderId="0" xfId="6" applyAlignment="1">
      <alignment horizontal="center" vertical="center" wrapText="1"/>
    </xf>
    <xf numFmtId="0" fontId="7" fillId="0" borderId="0" xfId="6" applyAlignment="1">
      <alignment horizontal="center" vertical="top" wrapText="1"/>
    </xf>
    <xf numFmtId="0" fontId="7" fillId="36" borderId="0" xfId="6" applyFill="1" applyAlignment="1">
      <alignment horizontal="left"/>
    </xf>
    <xf numFmtId="14" fontId="7" fillId="0" borderId="0" xfId="6" applyNumberFormat="1"/>
    <xf numFmtId="0" fontId="7" fillId="0" borderId="0" xfId="6" quotePrefix="1" applyAlignment="1">
      <alignment horizontal="left"/>
    </xf>
    <xf numFmtId="0" fontId="7" fillId="36" borderId="0" xfId="6" applyFill="1" applyAlignment="1">
      <alignment horizontal="left" vertical="center"/>
    </xf>
    <xf numFmtId="179" fontId="7" fillId="36" borderId="0" xfId="6" applyNumberFormat="1" applyFill="1" applyAlignment="1">
      <alignment horizontal="left"/>
    </xf>
    <xf numFmtId="0" fontId="22" fillId="17" borderId="1" xfId="0" applyFont="1" applyFill="1" applyBorder="1" applyAlignment="1" applyProtection="1">
      <alignment horizontal="center" vertical="center" wrapText="1"/>
      <protection locked="0"/>
    </xf>
    <xf numFmtId="0" fontId="8" fillId="11" borderId="1" xfId="0" applyFont="1" applyFill="1" applyBorder="1" applyAlignment="1">
      <alignment vertical="center" wrapText="1"/>
    </xf>
    <xf numFmtId="0" fontId="34" fillId="0" borderId="1" xfId="16" applyFont="1" applyBorder="1" applyAlignment="1">
      <alignment horizontal="center" vertical="center" wrapText="1"/>
    </xf>
    <xf numFmtId="2" fontId="22" fillId="10" borderId="1" xfId="0" applyNumberFormat="1" applyFont="1" applyFill="1" applyBorder="1" applyAlignment="1" applyProtection="1">
      <alignment horizontal="center" vertical="center"/>
      <protection locked="0"/>
    </xf>
    <xf numFmtId="2" fontId="22" fillId="3" borderId="1" xfId="0" applyNumberFormat="1" applyFont="1" applyFill="1" applyBorder="1" applyAlignment="1" applyProtection="1">
      <alignment horizontal="center" vertical="center"/>
      <protection locked="0"/>
    </xf>
    <xf numFmtId="0" fontId="8" fillId="7" borderId="1" xfId="0" applyFont="1" applyFill="1" applyBorder="1" applyAlignment="1">
      <alignment vertical="center" wrapText="1"/>
    </xf>
    <xf numFmtId="2" fontId="22" fillId="3" borderId="1" xfId="0" applyNumberFormat="1" applyFont="1" applyFill="1" applyBorder="1" applyAlignment="1">
      <alignment horizontal="center" vertical="center"/>
    </xf>
    <xf numFmtId="2" fontId="22" fillId="10" borderId="1" xfId="0" applyNumberFormat="1" applyFont="1" applyFill="1" applyBorder="1" applyAlignment="1">
      <alignment horizontal="center" vertical="center"/>
    </xf>
    <xf numFmtId="0" fontId="22" fillId="0" borderId="1" xfId="0" applyFont="1" applyBorder="1" applyAlignment="1">
      <alignment horizontal="center" vertical="center" wrapText="1"/>
    </xf>
    <xf numFmtId="0" fontId="7" fillId="2" borderId="0" xfId="6" quotePrefix="1" applyFill="1" applyAlignment="1">
      <alignment horizontal="center" vertical="center" wrapText="1"/>
    </xf>
    <xf numFmtId="0" fontId="14" fillId="0" borderId="0" xfId="3" applyAlignment="1" applyProtection="1">
      <alignment horizontal="left" vertical="top" wrapText="1"/>
    </xf>
    <xf numFmtId="49" fontId="22" fillId="0" borderId="1" xfId="0" applyNumberFormat="1" applyFont="1" applyBorder="1" applyAlignment="1" applyProtection="1">
      <alignment horizontal="center" vertical="center" wrapText="1"/>
      <protection locked="0"/>
    </xf>
    <xf numFmtId="3" fontId="22" fillId="0" borderId="1" xfId="0" applyNumberFormat="1" applyFont="1" applyBorder="1" applyAlignment="1" applyProtection="1">
      <alignment horizontal="center" vertical="center" wrapText="1"/>
      <protection locked="0"/>
    </xf>
    <xf numFmtId="0" fontId="22" fillId="0" borderId="1" xfId="0" applyFont="1" applyBorder="1" applyAlignment="1" applyProtection="1">
      <alignment horizontal="center" vertical="center" wrapText="1"/>
      <protection locked="0"/>
    </xf>
    <xf numFmtId="0" fontId="8" fillId="7" borderId="1" xfId="0" applyFont="1" applyFill="1" applyBorder="1" applyAlignment="1" applyProtection="1">
      <alignment horizontal="center" vertical="center"/>
      <protection locked="0"/>
    </xf>
    <xf numFmtId="0" fontId="8" fillId="7" borderId="1" xfId="0" applyFont="1" applyFill="1" applyBorder="1" applyAlignment="1" applyProtection="1">
      <alignment vertical="center"/>
      <protection locked="0"/>
    </xf>
    <xf numFmtId="0" fontId="16" fillId="8" borderId="1" xfId="0" applyFont="1" applyFill="1" applyBorder="1" applyAlignment="1" applyProtection="1">
      <alignment horizontal="center" vertical="center"/>
      <protection locked="0"/>
    </xf>
    <xf numFmtId="49" fontId="22" fillId="0" borderId="1" xfId="0" quotePrefix="1" applyNumberFormat="1" applyFont="1" applyBorder="1" applyAlignment="1" applyProtection="1">
      <alignment horizontal="center" vertical="center" wrapText="1"/>
      <protection locked="0"/>
    </xf>
    <xf numFmtId="164" fontId="22" fillId="9" borderId="1" xfId="0" applyNumberFormat="1" applyFont="1" applyFill="1" applyBorder="1" applyAlignment="1" applyProtection="1">
      <alignment horizontal="center" vertical="center"/>
      <protection locked="0"/>
    </xf>
    <xf numFmtId="180" fontId="22" fillId="3" borderId="1" xfId="0" applyNumberFormat="1" applyFont="1" applyFill="1" applyBorder="1" applyAlignment="1" applyProtection="1">
      <alignment horizontal="center" vertical="center"/>
      <protection locked="0"/>
    </xf>
    <xf numFmtId="181" fontId="16" fillId="8" borderId="1" xfId="0" applyNumberFormat="1" applyFont="1" applyFill="1" applyBorder="1" applyAlignment="1" applyProtection="1">
      <alignment horizontal="center" vertical="center"/>
      <protection locked="0"/>
    </xf>
    <xf numFmtId="3" fontId="16" fillId="8" borderId="1" xfId="0" applyNumberFormat="1" applyFont="1" applyFill="1" applyBorder="1" applyAlignment="1" applyProtection="1">
      <alignment horizontal="center" vertical="center"/>
      <protection locked="0"/>
    </xf>
    <xf numFmtId="0" fontId="0" fillId="0" borderId="1" xfId="0" applyBorder="1"/>
    <xf numFmtId="0" fontId="35" fillId="0" borderId="1" xfId="0" applyFont="1" applyBorder="1" applyAlignment="1">
      <alignment vertical="center"/>
    </xf>
    <xf numFmtId="0" fontId="35" fillId="37" borderId="1" xfId="0" applyFont="1" applyFill="1" applyBorder="1" applyAlignment="1">
      <alignment vertical="center"/>
    </xf>
    <xf numFmtId="0" fontId="36" fillId="4" borderId="1" xfId="0" applyFont="1" applyFill="1" applyBorder="1" applyAlignment="1">
      <alignment horizontal="center" vertical="center" wrapText="1"/>
    </xf>
    <xf numFmtId="0" fontId="36" fillId="0" borderId="6" xfId="0" applyFont="1" applyBorder="1" applyAlignment="1">
      <alignment horizontal="center" vertical="center" wrapText="1"/>
    </xf>
    <xf numFmtId="0" fontId="36" fillId="17" borderId="1" xfId="0" applyFont="1" applyFill="1" applyBorder="1" applyAlignment="1">
      <alignment horizontal="center" vertical="center" wrapText="1"/>
    </xf>
    <xf numFmtId="0" fontId="36" fillId="17" borderId="6" xfId="0" applyFont="1" applyFill="1" applyBorder="1" applyAlignment="1">
      <alignment horizontal="center" vertical="center" wrapText="1"/>
    </xf>
    <xf numFmtId="0" fontId="36" fillId="17" borderId="3" xfId="0" applyFont="1" applyFill="1" applyBorder="1" applyAlignment="1">
      <alignment horizontal="center" vertical="center" wrapText="1"/>
    </xf>
    <xf numFmtId="0" fontId="38" fillId="17" borderId="6" xfId="6" applyFont="1" applyFill="1" applyBorder="1" applyAlignment="1">
      <alignment vertical="center" wrapText="1"/>
    </xf>
    <xf numFmtId="0" fontId="36" fillId="17" borderId="1" xfId="0" quotePrefix="1" applyFont="1" applyFill="1" applyBorder="1" applyAlignment="1">
      <alignment horizontal="center" vertical="center" wrapText="1"/>
    </xf>
    <xf numFmtId="0" fontId="36" fillId="0" borderId="1" xfId="0" applyFont="1" applyBorder="1" applyAlignment="1">
      <alignment vertical="center" wrapText="1"/>
    </xf>
    <xf numFmtId="0" fontId="36" fillId="0" borderId="1" xfId="0" applyFont="1" applyBorder="1" applyAlignment="1">
      <alignment vertical="center"/>
    </xf>
    <xf numFmtId="44" fontId="36" fillId="2" borderId="1" xfId="0" applyNumberFormat="1" applyFont="1" applyFill="1" applyBorder="1" applyAlignment="1">
      <alignment horizontal="center" vertical="center"/>
    </xf>
    <xf numFmtId="0" fontId="7" fillId="0" borderId="0" xfId="0" applyFont="1" applyAlignment="1">
      <alignment vertical="center" wrapText="1"/>
    </xf>
    <xf numFmtId="0" fontId="0" fillId="0" borderId="1" xfId="0" applyBorder="1" applyAlignment="1">
      <alignment horizontal="center" vertical="center"/>
    </xf>
    <xf numFmtId="3" fontId="36" fillId="22" borderId="1" xfId="0" applyNumberFormat="1" applyFont="1" applyFill="1" applyBorder="1" applyAlignment="1" applyProtection="1">
      <alignment horizontal="center" vertical="center"/>
      <protection locked="0"/>
    </xf>
    <xf numFmtId="0" fontId="36" fillId="0" borderId="1" xfId="0" applyFont="1" applyBorder="1" applyAlignment="1">
      <alignment horizontal="center" vertical="center" wrapText="1"/>
    </xf>
    <xf numFmtId="0" fontId="36" fillId="4" borderId="1" xfId="6" applyFont="1" applyFill="1" applyBorder="1" applyAlignment="1">
      <alignment horizontal="center" vertical="center" wrapText="1"/>
    </xf>
    <xf numFmtId="0" fontId="25" fillId="2" borderId="0" xfId="6" applyFont="1" applyFill="1" applyAlignment="1">
      <alignment vertical="center"/>
    </xf>
    <xf numFmtId="0" fontId="25" fillId="2" borderId="0" xfId="0" applyFont="1" applyFill="1"/>
    <xf numFmtId="0" fontId="39" fillId="2" borderId="0" xfId="0" applyFont="1" applyFill="1"/>
    <xf numFmtId="0" fontId="40" fillId="2" borderId="0" xfId="0" applyFont="1" applyFill="1" applyAlignment="1">
      <alignment vertical="center"/>
    </xf>
    <xf numFmtId="0" fontId="25" fillId="2" borderId="0" xfId="0" applyFont="1" applyFill="1" applyAlignment="1">
      <alignment vertical="center"/>
    </xf>
    <xf numFmtId="0" fontId="41" fillId="17" borderId="0" xfId="1" applyNumberFormat="1" applyFont="1" applyFill="1" applyBorder="1" applyAlignment="1">
      <alignment horizontal="center" vertical="center" wrapText="1"/>
    </xf>
    <xf numFmtId="0" fontId="25" fillId="0" borderId="0" xfId="0" applyFont="1"/>
    <xf numFmtId="49" fontId="42" fillId="9" borderId="1" xfId="0" quotePrefix="1" applyNumberFormat="1" applyFont="1" applyFill="1" applyBorder="1" applyAlignment="1" applyProtection="1">
      <alignment horizontal="left" vertical="center" wrapText="1"/>
      <protection locked="0"/>
    </xf>
    <xf numFmtId="49" fontId="38" fillId="8" borderId="1" xfId="0" applyNumberFormat="1" applyFont="1" applyFill="1" applyBorder="1" applyAlignment="1" applyProtection="1">
      <alignment horizontal="center" vertical="center" wrapText="1"/>
      <protection locked="0"/>
    </xf>
    <xf numFmtId="3" fontId="38" fillId="8" borderId="1" xfId="0" applyNumberFormat="1" applyFont="1" applyFill="1" applyBorder="1" applyAlignment="1" applyProtection="1">
      <alignment horizontal="center" vertical="center" wrapText="1"/>
      <protection locked="0"/>
    </xf>
    <xf numFmtId="1" fontId="7" fillId="9" borderId="1" xfId="0" quotePrefix="1" applyNumberFormat="1" applyFont="1" applyFill="1" applyBorder="1" applyAlignment="1" applyProtection="1">
      <alignment horizontal="left" vertical="center" wrapText="1"/>
      <protection locked="0"/>
    </xf>
    <xf numFmtId="49" fontId="36" fillId="9" borderId="1" xfId="0" applyNumberFormat="1" applyFont="1" applyFill="1" applyBorder="1" applyAlignment="1" applyProtection="1">
      <alignment horizontal="left" vertical="center" wrapText="1"/>
      <protection locked="0"/>
    </xf>
    <xf numFmtId="165" fontId="36" fillId="0" borderId="1" xfId="0" applyNumberFormat="1" applyFont="1" applyBorder="1" applyAlignment="1">
      <alignment horizontal="center" vertical="center"/>
    </xf>
    <xf numFmtId="0" fontId="39" fillId="2" borderId="0" xfId="6" applyFont="1" applyFill="1" applyAlignment="1">
      <alignment vertical="center"/>
    </xf>
    <xf numFmtId="49" fontId="0" fillId="9" borderId="1" xfId="0" applyNumberFormat="1" applyFill="1" applyBorder="1" applyAlignment="1" applyProtection="1">
      <alignment horizontal="center" vertical="center" wrapText="1"/>
      <protection locked="0"/>
    </xf>
    <xf numFmtId="49" fontId="36" fillId="9" borderId="1" xfId="0" applyNumberFormat="1" applyFont="1" applyFill="1" applyBorder="1" applyAlignment="1" applyProtection="1">
      <alignment horizontal="center" vertical="center" wrapText="1"/>
      <protection locked="0"/>
    </xf>
    <xf numFmtId="165" fontId="0" fillId="0" borderId="1" xfId="0" applyNumberFormat="1" applyBorder="1" applyAlignment="1">
      <alignment vertical="center"/>
    </xf>
    <xf numFmtId="0" fontId="16" fillId="0" borderId="0" xfId="0" quotePrefix="1" applyFont="1" applyAlignment="1">
      <alignment horizontal="left" vertical="top" wrapText="1"/>
    </xf>
    <xf numFmtId="49" fontId="12" fillId="6" borderId="0" xfId="1" applyNumberFormat="1" applyFill="1" applyAlignment="1" applyProtection="1">
      <alignment horizontal="left" vertical="center" wrapText="1"/>
      <protection locked="0"/>
    </xf>
    <xf numFmtId="0" fontId="7" fillId="0" borderId="0" xfId="0" quotePrefix="1" applyFont="1" applyAlignment="1">
      <alignment horizontal="left" wrapText="1"/>
    </xf>
    <xf numFmtId="0" fontId="21" fillId="0" borderId="0" xfId="0" quotePrefix="1" applyFont="1" applyAlignment="1">
      <alignment horizontal="left" vertical="top" wrapText="1"/>
    </xf>
    <xf numFmtId="0" fontId="7" fillId="0" borderId="0" xfId="0" quotePrefix="1" applyFont="1" applyAlignment="1" applyProtection="1">
      <alignment horizontal="left" vertical="top" wrapText="1"/>
      <protection locked="0"/>
    </xf>
    <xf numFmtId="0" fontId="7" fillId="0" borderId="0" xfId="0" applyFont="1" applyAlignment="1" applyProtection="1">
      <alignment horizontal="left" vertical="top" wrapText="1"/>
      <protection locked="0"/>
    </xf>
    <xf numFmtId="49" fontId="12" fillId="6" borderId="0" xfId="1" applyNumberFormat="1" applyFill="1" applyAlignment="1" applyProtection="1">
      <alignment horizontal="center" vertical="center" wrapText="1"/>
      <protection locked="0"/>
    </xf>
    <xf numFmtId="0" fontId="7" fillId="2" borderId="8" xfId="6" quotePrefix="1" applyFill="1" applyBorder="1" applyAlignment="1">
      <alignment horizontal="center" vertical="center" wrapText="1"/>
    </xf>
    <xf numFmtId="0" fontId="31" fillId="35" borderId="13" xfId="15" quotePrefix="1" applyBorder="1" applyAlignment="1">
      <alignment horizontal="left" vertical="top" wrapText="1"/>
    </xf>
    <xf numFmtId="0" fontId="31" fillId="35" borderId="8" xfId="15" quotePrefix="1" applyBorder="1" applyAlignment="1">
      <alignment horizontal="left" vertical="top" wrapText="1"/>
    </xf>
    <xf numFmtId="0" fontId="8" fillId="0" borderId="1" xfId="0" applyFont="1" applyBorder="1" applyAlignment="1">
      <alignment horizontal="left" vertical="center" wrapText="1" indent="1"/>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7" fillId="0" borderId="5" xfId="0" applyFont="1" applyBorder="1" applyAlignment="1">
      <alignment horizontal="left" vertical="center" wrapText="1"/>
    </xf>
    <xf numFmtId="0" fontId="8" fillId="0" borderId="1" xfId="0" applyFont="1" applyBorder="1" applyAlignment="1">
      <alignment horizontal="left" vertical="center" wrapText="1"/>
    </xf>
    <xf numFmtId="0" fontId="18" fillId="6" borderId="1" xfId="1" applyNumberFormat="1" applyFont="1" applyFill="1" applyBorder="1" applyAlignment="1">
      <alignment horizontal="center" vertical="center" wrapText="1"/>
    </xf>
    <xf numFmtId="172" fontId="22" fillId="19" borderId="3" xfId="0" applyNumberFormat="1" applyFont="1" applyFill="1" applyBorder="1" applyAlignment="1" applyProtection="1">
      <alignment horizontal="center" vertical="center"/>
      <protection locked="0"/>
    </xf>
    <xf numFmtId="172" fontId="22" fillId="19" borderId="5" xfId="0" applyNumberFormat="1" applyFont="1" applyFill="1" applyBorder="1" applyAlignment="1" applyProtection="1">
      <alignment horizontal="center" vertical="center"/>
      <protection locked="0"/>
    </xf>
    <xf numFmtId="0" fontId="36" fillId="0" borderId="1" xfId="0" applyFont="1" applyBorder="1" applyAlignment="1">
      <alignment horizontal="center" vertical="center" wrapText="1"/>
    </xf>
    <xf numFmtId="0" fontId="8" fillId="7" borderId="3" xfId="0" applyFont="1" applyFill="1" applyBorder="1" applyAlignment="1" applyProtection="1">
      <alignment horizontal="center" vertical="center" wrapText="1"/>
      <protection locked="0"/>
    </xf>
    <xf numFmtId="0" fontId="8" fillId="7" borderId="5" xfId="0" applyFont="1" applyFill="1" applyBorder="1" applyAlignment="1" applyProtection="1">
      <alignment horizontal="center" vertical="center" wrapText="1"/>
      <protection locked="0"/>
    </xf>
    <xf numFmtId="0" fontId="8" fillId="7" borderId="11" xfId="0" applyFont="1" applyFill="1" applyBorder="1" applyAlignment="1" applyProtection="1">
      <alignment horizontal="center" vertical="center" wrapText="1"/>
      <protection locked="0"/>
    </xf>
    <xf numFmtId="0" fontId="8" fillId="7" borderId="0" xfId="0" applyFont="1" applyFill="1" applyAlignment="1" applyProtection="1">
      <alignment horizontal="center" vertical="center" wrapText="1"/>
      <protection locked="0"/>
    </xf>
    <xf numFmtId="0" fontId="37" fillId="18" borderId="1" xfId="0" applyFont="1" applyFill="1" applyBorder="1" applyAlignment="1" applyProtection="1">
      <alignment horizontal="center" vertical="center" wrapText="1"/>
      <protection locked="0"/>
    </xf>
    <xf numFmtId="0" fontId="36" fillId="38" borderId="1" xfId="0" applyFont="1" applyFill="1" applyBorder="1" applyAlignment="1">
      <alignment horizontal="center" vertical="center" wrapText="1"/>
    </xf>
    <xf numFmtId="0" fontId="7" fillId="2" borderId="8" xfId="0" quotePrefix="1" applyFont="1" applyFill="1" applyBorder="1" applyAlignment="1">
      <alignment horizontal="left" vertical="center" wrapText="1"/>
    </xf>
    <xf numFmtId="0" fontId="18" fillId="6" borderId="11" xfId="1" applyNumberFormat="1" applyFont="1" applyFill="1" applyBorder="1" applyAlignment="1">
      <alignment horizontal="center" vertical="center" wrapText="1"/>
    </xf>
    <xf numFmtId="0" fontId="18" fillId="6" borderId="0" xfId="1" applyNumberFormat="1" applyFont="1" applyFill="1" applyBorder="1" applyAlignment="1">
      <alignment horizontal="center" vertical="center" wrapText="1"/>
    </xf>
    <xf numFmtId="0" fontId="7" fillId="2" borderId="0" xfId="6" quotePrefix="1" applyFill="1" applyAlignment="1">
      <alignment horizontal="center" vertical="center" wrapText="1"/>
    </xf>
    <xf numFmtId="0" fontId="18" fillId="6" borderId="3" xfId="1" applyNumberFormat="1" applyFont="1" applyFill="1" applyBorder="1" applyAlignment="1">
      <alignment horizontal="center" vertical="center" wrapText="1"/>
    </xf>
    <xf numFmtId="0" fontId="18" fillId="6" borderId="4" xfId="1" applyNumberFormat="1" applyFont="1" applyFill="1" applyBorder="1" applyAlignment="1">
      <alignment horizontal="center" vertical="center" wrapText="1"/>
    </xf>
    <xf numFmtId="0" fontId="18" fillId="6" borderId="5" xfId="1" applyNumberFormat="1" applyFont="1" applyFill="1" applyBorder="1" applyAlignment="1">
      <alignment horizontal="center" vertical="center" wrapText="1"/>
    </xf>
    <xf numFmtId="0" fontId="7" fillId="2" borderId="8" xfId="6" quotePrefix="1" applyFill="1" applyBorder="1" applyAlignment="1">
      <alignment horizontal="left" vertical="center" wrapText="1"/>
    </xf>
    <xf numFmtId="0" fontId="36" fillId="0" borderId="1" xfId="0" applyFont="1" applyBorder="1" applyAlignment="1">
      <alignment wrapText="1"/>
    </xf>
    <xf numFmtId="0" fontId="36" fillId="0" borderId="1" xfId="0" applyFont="1" applyBorder="1"/>
    <xf numFmtId="0" fontId="6" fillId="0" borderId="1" xfId="0" applyFont="1" applyBorder="1" applyAlignment="1">
      <alignment wrapText="1"/>
    </xf>
    <xf numFmtId="0" fontId="0" fillId="0" borderId="1" xfId="0" applyBorder="1"/>
    <xf numFmtId="0" fontId="8" fillId="7" borderId="1" xfId="0" applyFont="1" applyFill="1" applyBorder="1" applyAlignment="1">
      <alignment horizontal="center" vertical="center" wrapText="1"/>
    </xf>
    <xf numFmtId="0" fontId="36" fillId="0" borderId="3" xfId="0" applyFont="1" applyBorder="1" applyAlignment="1">
      <alignment wrapText="1"/>
    </xf>
    <xf numFmtId="0" fontId="36" fillId="0" borderId="4" xfId="0" applyFont="1" applyBorder="1" applyAlignment="1">
      <alignment wrapText="1"/>
    </xf>
    <xf numFmtId="0" fontId="36" fillId="0" borderId="5" xfId="0" applyFont="1" applyBorder="1" applyAlignment="1">
      <alignment wrapText="1"/>
    </xf>
    <xf numFmtId="0" fontId="36" fillId="0" borderId="3" xfId="6" applyFont="1" applyBorder="1" applyAlignment="1">
      <alignment vertical="center" wrapText="1"/>
    </xf>
    <xf numFmtId="0" fontId="36" fillId="0" borderId="4" xfId="6" applyFont="1" applyBorder="1" applyAlignment="1">
      <alignment vertical="center" wrapText="1"/>
    </xf>
    <xf numFmtId="0" fontId="36" fillId="0" borderId="5" xfId="6" applyFont="1" applyBorder="1" applyAlignment="1">
      <alignment vertical="center" wrapText="1"/>
    </xf>
    <xf numFmtId="0" fontId="10" fillId="0" borderId="1" xfId="0" applyFont="1" applyBorder="1" applyAlignment="1">
      <alignment vertical="top" wrapText="1"/>
    </xf>
    <xf numFmtId="0" fontId="10" fillId="0" borderId="1" xfId="0" applyFont="1" applyBorder="1" applyAlignment="1">
      <alignment wrapText="1"/>
    </xf>
    <xf numFmtId="0" fontId="8" fillId="0" borderId="1" xfId="0" applyFont="1" applyBorder="1"/>
    <xf numFmtId="0" fontId="0" fillId="0" borderId="1" xfId="0" applyBorder="1" applyAlignment="1">
      <alignment vertical="top" wrapText="1"/>
    </xf>
    <xf numFmtId="0" fontId="38" fillId="17" borderId="1" xfId="0" applyFont="1" applyFill="1" applyBorder="1" applyAlignment="1">
      <alignment horizontal="left" vertical="center" wrapText="1"/>
    </xf>
    <xf numFmtId="0" fontId="36" fillId="17" borderId="1" xfId="0" applyFont="1" applyFill="1" applyBorder="1" applyAlignment="1">
      <alignment horizontal="left" vertical="center" wrapText="1"/>
    </xf>
    <xf numFmtId="0" fontId="8" fillId="0" borderId="3" xfId="0" applyFont="1" applyBorder="1" applyAlignment="1">
      <alignment horizontal="left" vertical="center" wrapText="1" indent="1"/>
    </xf>
    <xf numFmtId="0" fontId="8" fillId="0" borderId="5" xfId="0" applyFont="1" applyBorder="1" applyAlignment="1">
      <alignment horizontal="left" vertical="center" wrapText="1" inden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31" fillId="35" borderId="13" xfId="15" quotePrefix="1" applyBorder="1" applyAlignment="1" applyProtection="1">
      <alignment horizontal="left" vertical="center" wrapText="1"/>
    </xf>
    <xf numFmtId="0" fontId="31" fillId="35" borderId="8" xfId="15" quotePrefix="1" applyBorder="1" applyAlignment="1" applyProtection="1">
      <alignment horizontal="left" vertical="center" wrapText="1"/>
    </xf>
    <xf numFmtId="0" fontId="31" fillId="35" borderId="13" xfId="15" quotePrefix="1" applyBorder="1" applyAlignment="1" applyProtection="1">
      <alignment horizontal="center" vertical="center" wrapText="1"/>
    </xf>
    <xf numFmtId="0" fontId="31" fillId="35" borderId="8" xfId="15" quotePrefix="1" applyBorder="1" applyAlignment="1" applyProtection="1">
      <alignment horizontal="center" vertical="center" wrapText="1"/>
    </xf>
    <xf numFmtId="0" fontId="31" fillId="35" borderId="14" xfId="15" quotePrefix="1" applyBorder="1" applyAlignment="1" applyProtection="1">
      <alignment horizontal="center" vertical="center" wrapText="1"/>
    </xf>
    <xf numFmtId="0" fontId="18" fillId="6" borderId="1" xfId="1" applyNumberFormat="1" applyFont="1" applyFill="1" applyBorder="1" applyAlignment="1" applyProtection="1">
      <alignment horizontal="center" vertical="center" wrapText="1"/>
    </xf>
    <xf numFmtId="0" fontId="7" fillId="0" borderId="8" xfId="0" applyFont="1" applyBorder="1" applyAlignment="1">
      <alignment horizontal="left" vertical="center" wrapText="1"/>
    </xf>
    <xf numFmtId="0" fontId="0" fillId="0" borderId="8" xfId="0" applyBorder="1" applyAlignment="1">
      <alignment horizontal="left" vertical="center" wrapText="1"/>
    </xf>
    <xf numFmtId="0" fontId="8" fillId="7" borderId="6" xfId="0" applyFont="1" applyFill="1" applyBorder="1" applyAlignment="1" applyProtection="1">
      <alignment horizontal="center" vertical="center" wrapText="1"/>
      <protection locked="0"/>
    </xf>
    <xf numFmtId="0" fontId="8" fillId="7" borderId="2" xfId="0" applyFont="1" applyFill="1" applyBorder="1" applyAlignment="1" applyProtection="1">
      <alignment horizontal="center" vertical="center" wrapText="1"/>
      <protection locked="0"/>
    </xf>
    <xf numFmtId="0" fontId="8" fillId="7" borderId="4" xfId="0" applyFont="1" applyFill="1" applyBorder="1" applyAlignment="1" applyProtection="1">
      <alignment horizontal="center" vertical="center" wrapText="1"/>
      <protection locked="0"/>
    </xf>
    <xf numFmtId="0" fontId="7" fillId="2" borderId="0" xfId="0" quotePrefix="1" applyFont="1" applyFill="1" applyAlignment="1">
      <alignment horizontal="center" vertical="center" wrapText="1"/>
    </xf>
    <xf numFmtId="0" fontId="0" fillId="2" borderId="0" xfId="0" quotePrefix="1" applyFill="1" applyAlignment="1">
      <alignment horizontal="center" vertical="center" wrapText="1"/>
    </xf>
    <xf numFmtId="0" fontId="18" fillId="6" borderId="13" xfId="1" applyNumberFormat="1" applyFont="1" applyFill="1" applyBorder="1" applyAlignment="1">
      <alignment horizontal="center" vertical="center" wrapText="1"/>
    </xf>
    <xf numFmtId="0" fontId="18" fillId="6" borderId="8" xfId="1" applyNumberFormat="1" applyFont="1" applyFill="1" applyBorder="1" applyAlignment="1">
      <alignment horizontal="center" vertical="center" wrapText="1"/>
    </xf>
    <xf numFmtId="0" fontId="31" fillId="17" borderId="0" xfId="15" quotePrefix="1" applyFill="1" applyBorder="1" applyAlignment="1">
      <alignment horizontal="left" vertical="top" wrapText="1"/>
    </xf>
    <xf numFmtId="0" fontId="8" fillId="7" borderId="6" xfId="0" applyFont="1" applyFill="1" applyBorder="1" applyAlignment="1" applyProtection="1">
      <alignment vertical="center" wrapText="1"/>
      <protection locked="0"/>
    </xf>
    <xf numFmtId="0" fontId="8" fillId="7" borderId="15" xfId="0" applyFont="1" applyFill="1" applyBorder="1" applyAlignment="1" applyProtection="1">
      <alignment vertical="center" wrapText="1"/>
      <protection locked="0"/>
    </xf>
    <xf numFmtId="0" fontId="8" fillId="7" borderId="2" xfId="0" applyFont="1" applyFill="1" applyBorder="1" applyAlignment="1" applyProtection="1">
      <alignment vertical="center" wrapText="1"/>
      <protection locked="0"/>
    </xf>
    <xf numFmtId="0" fontId="8" fillId="7" borderId="6" xfId="0" applyFont="1" applyFill="1" applyBorder="1" applyAlignment="1" applyProtection="1">
      <alignment vertical="center"/>
      <protection locked="0"/>
    </xf>
    <xf numFmtId="0" fontId="8" fillId="7" borderId="15" xfId="0" applyFont="1" applyFill="1" applyBorder="1" applyAlignment="1" applyProtection="1">
      <alignment vertical="center"/>
      <protection locked="0"/>
    </xf>
    <xf numFmtId="0" fontId="8" fillId="7" borderId="2" xfId="0" applyFont="1" applyFill="1" applyBorder="1" applyAlignment="1" applyProtection="1">
      <alignment vertical="center"/>
      <protection locked="0"/>
    </xf>
    <xf numFmtId="0" fontId="27" fillId="6" borderId="3" xfId="1" applyNumberFormat="1" applyFont="1" applyFill="1" applyBorder="1" applyAlignment="1" applyProtection="1">
      <alignment horizontal="center" vertical="center" wrapText="1"/>
    </xf>
    <xf numFmtId="0" fontId="27" fillId="6" borderId="4" xfId="1" applyNumberFormat="1" applyFont="1" applyFill="1" applyBorder="1" applyAlignment="1" applyProtection="1">
      <alignment horizontal="center" vertical="center" wrapText="1"/>
    </xf>
    <xf numFmtId="0" fontId="27" fillId="6" borderId="5" xfId="1" applyNumberFormat="1" applyFont="1" applyFill="1" applyBorder="1" applyAlignment="1" applyProtection="1">
      <alignment horizontal="center" vertical="center" wrapText="1"/>
    </xf>
    <xf numFmtId="0" fontId="8" fillId="7" borderId="3" xfId="0" applyFont="1" applyFill="1" applyBorder="1" applyAlignment="1">
      <alignment horizontal="left" vertical="center" wrapText="1"/>
    </xf>
    <xf numFmtId="0" fontId="8" fillId="7" borderId="4" xfId="0" applyFont="1" applyFill="1" applyBorder="1" applyAlignment="1">
      <alignment horizontal="left" vertical="center" wrapText="1"/>
    </xf>
    <xf numFmtId="0" fontId="8" fillId="7" borderId="5" xfId="0" applyFont="1" applyFill="1" applyBorder="1" applyAlignment="1">
      <alignment horizontal="left" vertical="center" wrapText="1"/>
    </xf>
    <xf numFmtId="0" fontId="27" fillId="6" borderId="3" xfId="1" applyNumberFormat="1" applyFont="1" applyFill="1" applyBorder="1" applyAlignment="1" applyProtection="1">
      <alignment horizontal="left" vertical="center" wrapText="1"/>
    </xf>
    <xf numFmtId="0" fontId="27" fillId="6" borderId="4" xfId="1" applyNumberFormat="1" applyFont="1" applyFill="1" applyBorder="1" applyAlignment="1" applyProtection="1">
      <alignment horizontal="left" vertical="center" wrapText="1"/>
    </xf>
    <xf numFmtId="0" fontId="27" fillId="6" borderId="5" xfId="1" applyNumberFormat="1" applyFont="1" applyFill="1" applyBorder="1" applyAlignment="1" applyProtection="1">
      <alignment horizontal="left" vertical="center" wrapText="1"/>
    </xf>
    <xf numFmtId="0" fontId="7" fillId="0" borderId="0" xfId="0" quotePrefix="1" applyFont="1" applyAlignment="1">
      <alignment horizontal="left" vertical="top" wrapText="1"/>
    </xf>
    <xf numFmtId="0" fontId="7" fillId="0" borderId="0" xfId="0" quotePrefix="1" applyFont="1" applyAlignment="1">
      <alignment horizontal="left"/>
    </xf>
    <xf numFmtId="0" fontId="36" fillId="0" borderId="1" xfId="0" applyFont="1" applyBorder="1" applyAlignment="1">
      <alignment horizontal="left" vertical="center" wrapText="1"/>
    </xf>
  </cellXfs>
  <cellStyles count="24">
    <cellStyle name="40% - Accent1" xfId="9" builtinId="31"/>
    <cellStyle name="40% - Accent1 2" xfId="17" xr:uid="{00000000-0005-0000-0000-000001000000}"/>
    <cellStyle name="40% - Accent4" xfId="12" builtinId="43"/>
    <cellStyle name="40% - Accent4 2" xfId="18" xr:uid="{00000000-0005-0000-0000-000003000000}"/>
    <cellStyle name="60% - Accent2" xfId="10" builtinId="36"/>
    <cellStyle name="Accent1" xfId="8" builtinId="29"/>
    <cellStyle name="Accent4" xfId="11" builtinId="41"/>
    <cellStyle name="Accent6" xfId="13" builtinId="49"/>
    <cellStyle name="Comma 2" xfId="7" xr:uid="{00000000-0005-0000-0000-000008000000}"/>
    <cellStyle name="Heading 2" xfId="4" builtinId="17"/>
    <cellStyle name="Heading 3" xfId="5" builtinId="18"/>
    <cellStyle name="Heading 4" xfId="1" builtinId="19"/>
    <cellStyle name="Hyperlink" xfId="3" builtinId="8"/>
    <cellStyle name="Hyperlink 2" xfId="21" xr:uid="{2DC8AD3C-74BD-4E8C-9D4B-722C5EF15495}"/>
    <cellStyle name="Input" xfId="2" builtinId="20"/>
    <cellStyle name="Neutral" xfId="15" builtinId="28"/>
    <cellStyle name="Normal" xfId="0" builtinId="0"/>
    <cellStyle name="Normal 2" xfId="6" xr:uid="{00000000-0005-0000-0000-000010000000}"/>
    <cellStyle name="Normal 2 2" xfId="23" xr:uid="{5493AC63-3FF9-4F4A-8FED-B2C2AC9F6BBF}"/>
    <cellStyle name="Normal 3" xfId="14" xr:uid="{00000000-0005-0000-0000-000011000000}"/>
    <cellStyle name="Normal 3 2" xfId="22" xr:uid="{BA79FB4B-7055-4F67-92A9-49E6FBF8A96D}"/>
    <cellStyle name="Normal 4" xfId="20" xr:uid="{E5A2D285-9A29-442E-BE1E-59EDF3C485E0}"/>
    <cellStyle name="Normal_Sheet1" xfId="16" xr:uid="{00000000-0005-0000-0000-000012000000}"/>
    <cellStyle name="Text_CEPATNEI" xfId="19" xr:uid="{00000000-0005-0000-0000-000013000000}"/>
  </cellStyles>
  <dxfs count="3">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s>
  <tableStyles count="0" defaultTableStyle="TableStyleMedium9" defaultPivotStyle="PivotStyleLight16"/>
  <colors>
    <mruColors>
      <color rgb="FFCCFFCC"/>
      <color rgb="FFFFCC99"/>
      <color rgb="FFFFBE82"/>
      <color rgb="FFB4FFCC"/>
      <color rgb="FFB8D2BB"/>
      <color rgb="FF91FFCC"/>
      <color rgb="FF8CFFCC"/>
      <color rgb="FFCCFFFF"/>
      <color rgb="FFCCCC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8191"/>
          <a:ext cx="5609166" cy="4025900"/>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31</xdr:row>
      <xdr:rowOff>73026</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4151" y="8769351"/>
          <a:ext cx="8242300" cy="1066800"/>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8"/>
  <sheetViews>
    <sheetView showGridLines="0" tabSelected="1" zoomScaleNormal="100" zoomScaleSheetLayoutView="100" workbookViewId="0">
      <selection activeCell="B5" sqref="B5"/>
    </sheetView>
  </sheetViews>
  <sheetFormatPr defaultRowHeight="12.75" x14ac:dyDescent="0.2"/>
  <cols>
    <col min="1" max="1" width="70.28515625" customWidth="1"/>
    <col min="2" max="2" width="42.140625" customWidth="1"/>
    <col min="3" max="3" width="28" customWidth="1"/>
    <col min="4" max="4" width="18.140625" customWidth="1"/>
    <col min="5" max="5" width="21.5703125" customWidth="1"/>
  </cols>
  <sheetData>
    <row r="1" spans="1:8" x14ac:dyDescent="0.2">
      <c r="A1" s="24"/>
      <c r="B1" s="24"/>
      <c r="C1" s="24"/>
      <c r="D1" s="24"/>
      <c r="E1" s="24"/>
    </row>
    <row r="2" spans="1:8" ht="16.5" x14ac:dyDescent="0.2">
      <c r="A2" s="141" t="s">
        <v>134</v>
      </c>
      <c r="B2" s="69"/>
      <c r="C2" s="69"/>
      <c r="D2" s="69"/>
      <c r="E2" s="69"/>
    </row>
    <row r="3" spans="1:8" ht="15" x14ac:dyDescent="0.2">
      <c r="A3" s="69"/>
      <c r="B3" s="138" t="s">
        <v>135</v>
      </c>
      <c r="C3" s="137" t="s">
        <v>138</v>
      </c>
      <c r="D3" s="137" t="s">
        <v>29</v>
      </c>
      <c r="E3" s="137" t="s">
        <v>28</v>
      </c>
    </row>
    <row r="4" spans="1:8" ht="15" x14ac:dyDescent="0.2">
      <c r="A4" s="70" t="s">
        <v>134</v>
      </c>
      <c r="B4" s="28" t="s">
        <v>739</v>
      </c>
      <c r="C4" s="28" t="s">
        <v>715</v>
      </c>
      <c r="D4" s="28" t="s">
        <v>725</v>
      </c>
      <c r="E4" s="28" t="s">
        <v>133</v>
      </c>
    </row>
    <row r="5" spans="1:8" x14ac:dyDescent="0.2">
      <c r="A5" s="69"/>
      <c r="B5" s="69"/>
      <c r="C5" s="69"/>
      <c r="D5" s="69"/>
      <c r="E5" s="69"/>
    </row>
    <row r="6" spans="1:8" ht="16.5" x14ac:dyDescent="0.2">
      <c r="A6" s="72" t="s">
        <v>23</v>
      </c>
      <c r="B6" s="69"/>
      <c r="C6" s="69"/>
      <c r="D6" s="69"/>
      <c r="E6" s="69"/>
    </row>
    <row r="7" spans="1:8" ht="15" x14ac:dyDescent="0.2">
      <c r="A7" s="73" t="s">
        <v>24</v>
      </c>
      <c r="B7" s="228" t="s">
        <v>25</v>
      </c>
      <c r="C7" s="228"/>
      <c r="D7" s="228"/>
      <c r="E7" s="228"/>
    </row>
    <row r="8" spans="1:8" ht="30" customHeight="1" x14ac:dyDescent="0.2">
      <c r="A8" s="77" t="s">
        <v>189</v>
      </c>
      <c r="B8" s="227" t="s">
        <v>178</v>
      </c>
      <c r="C8" s="227"/>
      <c r="D8" s="227"/>
      <c r="E8" s="227"/>
    </row>
    <row r="9" spans="1:8" ht="30" customHeight="1" x14ac:dyDescent="0.2">
      <c r="A9" s="77" t="s">
        <v>708</v>
      </c>
      <c r="B9" s="227"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GSP_D Licence area.</v>
      </c>
      <c r="C9" s="227"/>
      <c r="D9" s="227"/>
      <c r="E9" s="227"/>
    </row>
    <row r="10" spans="1:8" ht="30" customHeight="1" x14ac:dyDescent="0.2">
      <c r="A10" s="77" t="s">
        <v>46</v>
      </c>
      <c r="B10" s="227" t="s">
        <v>27</v>
      </c>
      <c r="C10" s="227"/>
      <c r="D10" s="227"/>
      <c r="E10" s="227"/>
    </row>
    <row r="11" spans="1:8" ht="61.5" customHeight="1" x14ac:dyDescent="0.2">
      <c r="A11" s="77" t="s">
        <v>47</v>
      </c>
      <c r="B11" s="227"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GSP_D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27"/>
      <c r="D11" s="227"/>
      <c r="E11" s="227"/>
      <c r="F11" s="230"/>
      <c r="G11" s="230"/>
      <c r="H11" s="230"/>
    </row>
    <row r="12" spans="1:8" ht="86.25" customHeight="1" x14ac:dyDescent="0.2">
      <c r="A12" s="77" t="s">
        <v>36</v>
      </c>
      <c r="B12" s="227" t="s">
        <v>152</v>
      </c>
      <c r="C12" s="227"/>
      <c r="D12" s="227"/>
      <c r="E12" s="227"/>
    </row>
    <row r="13" spans="1:8" ht="33.75" customHeight="1" x14ac:dyDescent="0.2">
      <c r="A13" s="77" t="s">
        <v>153</v>
      </c>
      <c r="B13" s="227"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GSP_D Licence area.</v>
      </c>
      <c r="C13" s="227"/>
      <c r="D13" s="227"/>
      <c r="E13" s="227"/>
    </row>
    <row r="14" spans="1:8" ht="33.75" customHeight="1" x14ac:dyDescent="0.2">
      <c r="A14" s="180" t="s">
        <v>485</v>
      </c>
      <c r="B14" s="227" t="s">
        <v>486</v>
      </c>
      <c r="C14" s="227"/>
      <c r="D14" s="227"/>
      <c r="E14" s="227"/>
    </row>
    <row r="15" spans="1:8" ht="29.25" customHeight="1" x14ac:dyDescent="0.2">
      <c r="A15" s="77" t="s">
        <v>39</v>
      </c>
      <c r="B15" s="227" t="s">
        <v>119</v>
      </c>
      <c r="C15" s="227"/>
      <c r="D15" s="227"/>
      <c r="E15" s="227"/>
    </row>
    <row r="16" spans="1:8" ht="29.25" customHeight="1" x14ac:dyDescent="0.2">
      <c r="A16" s="180" t="s">
        <v>709</v>
      </c>
      <c r="B16" s="227" t="s">
        <v>710</v>
      </c>
      <c r="C16" s="227"/>
      <c r="D16" s="227"/>
      <c r="E16" s="227"/>
    </row>
    <row r="17" spans="1:5" ht="29.25" customHeight="1" x14ac:dyDescent="0.2">
      <c r="A17" s="77" t="s">
        <v>599</v>
      </c>
      <c r="B17" s="227" t="s">
        <v>601</v>
      </c>
      <c r="C17" s="227"/>
      <c r="D17" s="227"/>
      <c r="E17" s="227"/>
    </row>
    <row r="18" spans="1:5" ht="29.25" customHeight="1" x14ac:dyDescent="0.2">
      <c r="A18" s="77" t="s">
        <v>711</v>
      </c>
      <c r="B18" s="227" t="s">
        <v>712</v>
      </c>
      <c r="C18" s="227"/>
      <c r="D18" s="227"/>
      <c r="E18" s="227"/>
    </row>
    <row r="19" spans="1:5" ht="30" customHeight="1" x14ac:dyDescent="0.2">
      <c r="A19" s="77" t="s">
        <v>93</v>
      </c>
      <c r="B19" s="227" t="s">
        <v>92</v>
      </c>
      <c r="C19" s="227"/>
      <c r="D19" s="227"/>
      <c r="E19" s="227"/>
    </row>
    <row r="20" spans="1:5" x14ac:dyDescent="0.2">
      <c r="A20" s="69"/>
      <c r="B20" s="69"/>
      <c r="C20" s="69"/>
      <c r="D20" s="69"/>
      <c r="E20" s="69"/>
    </row>
    <row r="21" spans="1:5" ht="15" x14ac:dyDescent="0.2">
      <c r="A21" s="74" t="s">
        <v>34</v>
      </c>
      <c r="B21" s="69"/>
      <c r="C21" s="69"/>
      <c r="D21" s="69"/>
      <c r="E21" s="69"/>
    </row>
    <row r="22" spans="1:5" ht="15" x14ac:dyDescent="0.2">
      <c r="A22" s="73"/>
      <c r="B22" s="233"/>
      <c r="C22" s="233"/>
      <c r="D22" s="233"/>
      <c r="E22" s="233"/>
    </row>
    <row r="23" spans="1:5" ht="32.25" customHeight="1" x14ac:dyDescent="0.2">
      <c r="A23" s="231" t="s">
        <v>76</v>
      </c>
      <c r="B23" s="232"/>
      <c r="C23" s="232"/>
      <c r="D23" s="232"/>
      <c r="E23" s="232"/>
    </row>
    <row r="24" spans="1:5" x14ac:dyDescent="0.2">
      <c r="A24" s="69"/>
      <c r="B24" s="69"/>
      <c r="C24" s="69"/>
      <c r="D24" s="69"/>
      <c r="E24" s="69"/>
    </row>
    <row r="25" spans="1:5" ht="15" x14ac:dyDescent="0.2">
      <c r="A25" s="75" t="s">
        <v>35</v>
      </c>
      <c r="B25" s="69"/>
      <c r="C25" s="69"/>
      <c r="D25" s="69"/>
      <c r="E25" s="69"/>
    </row>
    <row r="26" spans="1:5" ht="15" x14ac:dyDescent="0.2">
      <c r="A26" s="71"/>
      <c r="B26" s="233"/>
      <c r="C26" s="233"/>
      <c r="D26" s="233"/>
      <c r="E26" s="233"/>
    </row>
    <row r="27" spans="1:5" ht="28.5" customHeight="1" x14ac:dyDescent="0.2">
      <c r="A27" s="231" t="s">
        <v>48</v>
      </c>
      <c r="B27" s="232"/>
      <c r="C27" s="232"/>
      <c r="D27" s="232"/>
      <c r="E27" s="232"/>
    </row>
    <row r="28" spans="1:5" ht="28.5" customHeight="1" x14ac:dyDescent="0.2">
      <c r="A28" s="229" t="s">
        <v>132</v>
      </c>
      <c r="B28" s="229"/>
      <c r="C28" s="229"/>
      <c r="D28" s="229"/>
      <c r="E28" s="229"/>
    </row>
  </sheetData>
  <customSheetViews>
    <customSheetView guid="{5032A364-B81A-48DA-88DA-AB3B86B47EE9}">
      <selection activeCell="A12" sqref="A12"/>
      <pageMargins left="0.7" right="0.7" top="0.75" bottom="0.75" header="0.3" footer="0.3"/>
    </customSheetView>
  </customSheetViews>
  <mergeCells count="19">
    <mergeCell ref="A28:E28"/>
    <mergeCell ref="F11:H11"/>
    <mergeCell ref="A23:E23"/>
    <mergeCell ref="A27:E27"/>
    <mergeCell ref="B12:E12"/>
    <mergeCell ref="B15:E15"/>
    <mergeCell ref="B13:E13"/>
    <mergeCell ref="B19:E19"/>
    <mergeCell ref="B22:E22"/>
    <mergeCell ref="B26:E26"/>
    <mergeCell ref="B14:E14"/>
    <mergeCell ref="B17:E17"/>
    <mergeCell ref="B16:E16"/>
    <mergeCell ref="B18:E18"/>
    <mergeCell ref="B8:E8"/>
    <mergeCell ref="B9:E9"/>
    <mergeCell ref="B10:E10"/>
    <mergeCell ref="B11:E11"/>
    <mergeCell ref="B7:E7"/>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9"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7" location="'Residual Charging Bands'!A1" display="Residual Charging Bandings" xr:uid="{00000000-0004-0000-0000-000009000000}"/>
    <hyperlink ref="A16" location="'SSC unit rate lookup'!A1" display="SSC unit rate lookup" xr:uid="{1137C865-7AA7-4BB5-88BB-3FDAFDFC8644}"/>
    <hyperlink ref="A18" location="'TNUoS Mapping'!A1" display="TNUoS Mapping" xr:uid="{7B39D133-5C8D-462E-8E9D-07F5E99313CF}"/>
  </hyperlinks>
  <pageMargins left="0.70866141732283472" right="0.70866141732283472" top="0.74803149606299213" bottom="0.74803149606299213" header="0.31496062992125984" footer="0.31496062992125984"/>
  <pageSetup paperSize="9" scale="64" orientation="landscape" r:id="rId1"/>
  <headerFooter>
    <oddFooter>&amp;C&amp;1#&amp;"Calibri"&amp;12&amp;K008000Internal Use</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M45"/>
  <sheetViews>
    <sheetView zoomScale="70" zoomScaleNormal="70" zoomScaleSheetLayoutView="100" workbookViewId="0"/>
  </sheetViews>
  <sheetFormatPr defaultColWidth="9.140625" defaultRowHeight="27.75" customHeight="1" x14ac:dyDescent="0.2"/>
  <cols>
    <col min="1" max="1" width="49" style="2" bestFit="1" customWidth="1"/>
    <col min="2" max="2" width="17.5703125" style="3" customWidth="1"/>
    <col min="3" max="3" width="9.7109375" style="2" customWidth="1"/>
    <col min="4" max="4" width="17.5703125" style="2" customWidth="1"/>
    <col min="5" max="7" width="17.5703125" style="3" customWidth="1"/>
    <col min="8" max="9" width="17.5703125" style="9" customWidth="1"/>
    <col min="10" max="10" width="17.5703125" style="5" customWidth="1"/>
    <col min="11" max="11" width="17.5703125" style="6" customWidth="1"/>
    <col min="12" max="12" width="15.5703125" style="4" customWidth="1"/>
    <col min="13" max="17" width="15.5703125" style="2" customWidth="1"/>
    <col min="18" max="16384" width="9.140625" style="2"/>
  </cols>
  <sheetData>
    <row r="1" spans="1:13" ht="27.75" customHeight="1" x14ac:dyDescent="0.2">
      <c r="A1" s="97" t="s">
        <v>26</v>
      </c>
      <c r="B1" s="235" t="s">
        <v>148</v>
      </c>
      <c r="C1" s="236"/>
      <c r="D1" s="236"/>
      <c r="E1" s="234"/>
      <c r="F1" s="234"/>
      <c r="G1" s="234"/>
      <c r="H1" s="234"/>
      <c r="I1" s="234"/>
      <c r="J1" s="234"/>
      <c r="K1" s="234"/>
      <c r="L1" s="53"/>
      <c r="M1" s="53"/>
    </row>
    <row r="2" spans="1:13" ht="27" customHeight="1" x14ac:dyDescent="0.2">
      <c r="A2" s="242" t="str">
        <f>Overview!B4&amp; " - Effective from "&amp;Overview!D4&amp;" - "&amp;Overview!E4&amp;" LV and HV charges"</f>
        <v>Aidien Limited - GSP_D - Effective from 1 April 2025 - Final LV and HV charges</v>
      </c>
      <c r="B2" s="242"/>
      <c r="C2" s="242"/>
      <c r="D2" s="242"/>
      <c r="E2" s="242"/>
      <c r="F2" s="242"/>
      <c r="G2" s="242"/>
      <c r="H2" s="242"/>
      <c r="I2" s="242"/>
      <c r="J2" s="242"/>
      <c r="K2" s="242"/>
    </row>
    <row r="3" spans="1:13" s="79" customFormat="1" ht="15" customHeight="1" x14ac:dyDescent="0.2">
      <c r="A3" s="86"/>
      <c r="B3" s="86"/>
      <c r="C3" s="86"/>
      <c r="D3" s="86"/>
      <c r="E3" s="86"/>
      <c r="F3" s="86"/>
      <c r="G3" s="86"/>
      <c r="H3" s="86"/>
      <c r="I3" s="86"/>
      <c r="J3" s="86"/>
      <c r="K3" s="86"/>
      <c r="L3" s="51"/>
    </row>
    <row r="4" spans="1:13" ht="27" customHeight="1" x14ac:dyDescent="0.2">
      <c r="A4" s="242" t="s">
        <v>172</v>
      </c>
      <c r="B4" s="242"/>
      <c r="C4" s="242"/>
      <c r="D4" s="242"/>
      <c r="E4" s="242"/>
      <c r="F4" s="86"/>
      <c r="G4" s="242" t="s">
        <v>173</v>
      </c>
      <c r="H4" s="242"/>
      <c r="I4" s="242"/>
      <c r="J4" s="242"/>
      <c r="K4" s="242"/>
    </row>
    <row r="5" spans="1:13" ht="28.5" customHeight="1" x14ac:dyDescent="0.2">
      <c r="A5" s="78" t="s">
        <v>15</v>
      </c>
      <c r="B5" s="83" t="s">
        <v>66</v>
      </c>
      <c r="C5" s="243" t="s">
        <v>67</v>
      </c>
      <c r="D5" s="244"/>
      <c r="E5" s="80" t="s">
        <v>68</v>
      </c>
      <c r="F5" s="86"/>
      <c r="G5" s="246"/>
      <c r="H5" s="247"/>
      <c r="I5" s="84" t="s">
        <v>73</v>
      </c>
      <c r="J5" s="85" t="s">
        <v>74</v>
      </c>
      <c r="K5" s="80" t="s">
        <v>68</v>
      </c>
    </row>
    <row r="6" spans="1:13" ht="65.25" customHeight="1" x14ac:dyDescent="0.2">
      <c r="A6" s="81" t="s">
        <v>69</v>
      </c>
      <c r="B6" s="196" t="s">
        <v>716</v>
      </c>
      <c r="C6" s="245" t="s">
        <v>719</v>
      </c>
      <c r="D6" s="245"/>
      <c r="E6" s="196" t="s">
        <v>718</v>
      </c>
      <c r="F6" s="86"/>
      <c r="G6" s="237" t="s">
        <v>70</v>
      </c>
      <c r="H6" s="237"/>
      <c r="I6" s="195"/>
      <c r="J6" s="196" t="s">
        <v>717</v>
      </c>
      <c r="K6" s="196" t="s">
        <v>718</v>
      </c>
    </row>
    <row r="7" spans="1:13" ht="65.25" customHeight="1" x14ac:dyDescent="0.2">
      <c r="A7" s="81" t="s">
        <v>22</v>
      </c>
      <c r="B7" s="195"/>
      <c r="C7" s="245" t="s">
        <v>720</v>
      </c>
      <c r="D7" s="245"/>
      <c r="E7" s="196" t="s">
        <v>726</v>
      </c>
      <c r="F7" s="86"/>
      <c r="G7" s="237" t="s">
        <v>71</v>
      </c>
      <c r="H7" s="237"/>
      <c r="I7" s="196" t="s">
        <v>716</v>
      </c>
      <c r="J7" s="196" t="s">
        <v>719</v>
      </c>
      <c r="K7" s="196" t="s">
        <v>718</v>
      </c>
    </row>
    <row r="8" spans="1:13" ht="65.25" customHeight="1" x14ac:dyDescent="0.2">
      <c r="A8" s="82" t="s">
        <v>20</v>
      </c>
      <c r="B8" s="238" t="s">
        <v>21</v>
      </c>
      <c r="C8" s="239"/>
      <c r="D8" s="239"/>
      <c r="E8" s="240"/>
      <c r="F8" s="86"/>
      <c r="G8" s="237" t="s">
        <v>723</v>
      </c>
      <c r="H8" s="237"/>
      <c r="I8" s="195" t="s">
        <v>722</v>
      </c>
      <c r="J8" s="196" t="s">
        <v>717</v>
      </c>
      <c r="K8" s="196" t="s">
        <v>718</v>
      </c>
    </row>
    <row r="9" spans="1:13" s="79" customFormat="1" ht="36" customHeight="1" x14ac:dyDescent="0.2">
      <c r="F9" s="86"/>
      <c r="G9" s="237" t="s">
        <v>77</v>
      </c>
      <c r="H9" s="237"/>
      <c r="I9" s="22"/>
      <c r="J9" s="196" t="s">
        <v>720</v>
      </c>
      <c r="K9" s="196" t="s">
        <v>721</v>
      </c>
      <c r="L9" s="51"/>
    </row>
    <row r="10" spans="1:13" s="79" customFormat="1" ht="27" customHeight="1" x14ac:dyDescent="0.2">
      <c r="A10" s="86"/>
      <c r="B10" s="86"/>
      <c r="C10" s="86"/>
      <c r="D10" s="86"/>
      <c r="E10" s="86"/>
      <c r="F10" s="86"/>
      <c r="G10" s="241" t="s">
        <v>20</v>
      </c>
      <c r="H10" s="241"/>
      <c r="I10" s="238" t="s">
        <v>21</v>
      </c>
      <c r="J10" s="239"/>
      <c r="K10" s="240"/>
      <c r="L10" s="51"/>
    </row>
    <row r="11" spans="1:13" s="79" customFormat="1" ht="12.75" customHeight="1" x14ac:dyDescent="0.2">
      <c r="A11" s="86"/>
      <c r="B11" s="86"/>
      <c r="C11" s="86"/>
      <c r="D11" s="86"/>
      <c r="E11" s="86"/>
      <c r="F11" s="86"/>
      <c r="G11" s="86"/>
      <c r="H11" s="86"/>
      <c r="I11" s="86"/>
      <c r="J11" s="86"/>
      <c r="K11" s="86"/>
      <c r="L11" s="51"/>
    </row>
    <row r="12" spans="1:13" ht="78.75" customHeight="1" x14ac:dyDescent="0.2">
      <c r="A12" s="27" t="s">
        <v>139</v>
      </c>
      <c r="B12" s="15" t="s">
        <v>30</v>
      </c>
      <c r="C12" s="15" t="s">
        <v>31</v>
      </c>
      <c r="D12" s="56" t="s">
        <v>175</v>
      </c>
      <c r="E12" s="56" t="s">
        <v>177</v>
      </c>
      <c r="F12" s="56" t="s">
        <v>176</v>
      </c>
      <c r="G12" s="15" t="s">
        <v>32</v>
      </c>
      <c r="H12" s="15" t="s">
        <v>33</v>
      </c>
      <c r="I12" s="27" t="s">
        <v>141</v>
      </c>
      <c r="J12" s="15" t="s">
        <v>40</v>
      </c>
      <c r="K12" s="15" t="s">
        <v>0</v>
      </c>
    </row>
    <row r="13" spans="1:13" ht="15.75" x14ac:dyDescent="0.2">
      <c r="A13" s="17" t="s">
        <v>681</v>
      </c>
      <c r="B13" s="218" t="s">
        <v>740</v>
      </c>
      <c r="C13" s="187" t="s">
        <v>606</v>
      </c>
      <c r="D13" s="143">
        <v>13.574999999999999</v>
      </c>
      <c r="E13" s="144">
        <v>3.6080000000000001</v>
      </c>
      <c r="F13" s="145">
        <v>0.40200000000000002</v>
      </c>
      <c r="G13" s="46">
        <v>26.88</v>
      </c>
      <c r="H13" s="47"/>
      <c r="I13" s="47"/>
      <c r="J13" s="43"/>
      <c r="K13" s="44"/>
    </row>
    <row r="14" spans="1:13" ht="15" x14ac:dyDescent="0.2">
      <c r="A14" s="17" t="s">
        <v>487</v>
      </c>
      <c r="B14" s="41" t="s">
        <v>741</v>
      </c>
      <c r="C14" s="181" t="s">
        <v>432</v>
      </c>
      <c r="D14" s="143">
        <v>13.574999999999999</v>
      </c>
      <c r="E14" s="144">
        <v>3.6080000000000001</v>
      </c>
      <c r="F14" s="145">
        <v>0.40200000000000002</v>
      </c>
      <c r="G14" s="47"/>
      <c r="H14" s="47"/>
      <c r="I14" s="47"/>
      <c r="J14" s="43"/>
      <c r="K14" s="44"/>
    </row>
    <row r="15" spans="1:13" ht="32.25" customHeight="1" x14ac:dyDescent="0.2">
      <c r="A15" s="17" t="s">
        <v>620</v>
      </c>
      <c r="B15" s="219" t="s">
        <v>742</v>
      </c>
      <c r="C15" s="170" t="s">
        <v>605</v>
      </c>
      <c r="D15" s="143">
        <v>15.333</v>
      </c>
      <c r="E15" s="144">
        <v>4.0759999999999996</v>
      </c>
      <c r="F15" s="145">
        <v>0.45400000000000001</v>
      </c>
      <c r="G15" s="46">
        <v>7.67</v>
      </c>
      <c r="H15" s="47"/>
      <c r="I15" s="47"/>
      <c r="J15" s="43"/>
      <c r="K15" s="44"/>
    </row>
    <row r="16" spans="1:13" ht="32.25" customHeight="1" x14ac:dyDescent="0.2">
      <c r="A16" s="17" t="s">
        <v>621</v>
      </c>
      <c r="B16" s="219" t="s">
        <v>743</v>
      </c>
      <c r="C16" s="170" t="s">
        <v>605</v>
      </c>
      <c r="D16" s="143">
        <v>15.333</v>
      </c>
      <c r="E16" s="144">
        <v>4.0759999999999996</v>
      </c>
      <c r="F16" s="145">
        <v>0.45400000000000001</v>
      </c>
      <c r="G16" s="46">
        <v>32.54</v>
      </c>
      <c r="H16" s="47"/>
      <c r="I16" s="47"/>
      <c r="J16" s="43"/>
      <c r="K16" s="44"/>
    </row>
    <row r="17" spans="1:11" ht="32.25" customHeight="1" x14ac:dyDescent="0.2">
      <c r="A17" s="17" t="s">
        <v>622</v>
      </c>
      <c r="B17" s="219" t="s">
        <v>744</v>
      </c>
      <c r="C17" s="170" t="s">
        <v>605</v>
      </c>
      <c r="D17" s="143">
        <v>15.333</v>
      </c>
      <c r="E17" s="144">
        <v>4.0759999999999996</v>
      </c>
      <c r="F17" s="145">
        <v>0.45400000000000001</v>
      </c>
      <c r="G17" s="46">
        <v>60.04</v>
      </c>
      <c r="H17" s="47"/>
      <c r="I17" s="47"/>
      <c r="J17" s="43"/>
      <c r="K17" s="44"/>
    </row>
    <row r="18" spans="1:11" ht="32.25" customHeight="1" x14ac:dyDescent="0.2">
      <c r="A18" s="17" t="s">
        <v>623</v>
      </c>
      <c r="B18" s="219" t="s">
        <v>745</v>
      </c>
      <c r="C18" s="170" t="s">
        <v>605</v>
      </c>
      <c r="D18" s="143">
        <v>15.333</v>
      </c>
      <c r="E18" s="144">
        <v>4.0759999999999996</v>
      </c>
      <c r="F18" s="145">
        <v>0.45400000000000001</v>
      </c>
      <c r="G18" s="46">
        <v>119.95</v>
      </c>
      <c r="H18" s="47"/>
      <c r="I18" s="47"/>
      <c r="J18" s="43"/>
      <c r="K18" s="44"/>
    </row>
    <row r="19" spans="1:11" ht="32.25" customHeight="1" x14ac:dyDescent="0.2">
      <c r="A19" s="17" t="s">
        <v>624</v>
      </c>
      <c r="B19" s="219" t="s">
        <v>746</v>
      </c>
      <c r="C19" s="170" t="s">
        <v>605</v>
      </c>
      <c r="D19" s="143">
        <v>15.333</v>
      </c>
      <c r="E19" s="144">
        <v>4.0759999999999996</v>
      </c>
      <c r="F19" s="145">
        <v>0.45400000000000001</v>
      </c>
      <c r="G19" s="46">
        <v>348.75</v>
      </c>
      <c r="H19" s="47"/>
      <c r="I19" s="47"/>
      <c r="J19" s="43"/>
      <c r="K19" s="44"/>
    </row>
    <row r="20" spans="1:11" ht="32.25" customHeight="1" x14ac:dyDescent="0.2">
      <c r="A20" s="17" t="s">
        <v>158</v>
      </c>
      <c r="B20" s="41" t="s">
        <v>747</v>
      </c>
      <c r="C20" s="181" t="s">
        <v>433</v>
      </c>
      <c r="D20" s="143">
        <v>15.333</v>
      </c>
      <c r="E20" s="144">
        <v>4.0759999999999996</v>
      </c>
      <c r="F20" s="145">
        <v>0.45400000000000001</v>
      </c>
      <c r="G20" s="47"/>
      <c r="H20" s="47"/>
      <c r="I20" s="47"/>
      <c r="J20" s="43"/>
      <c r="K20" s="44"/>
    </row>
    <row r="21" spans="1:11" ht="32.25" customHeight="1" x14ac:dyDescent="0.2">
      <c r="A21" s="17" t="s">
        <v>488</v>
      </c>
      <c r="B21" s="44" t="s">
        <v>748</v>
      </c>
      <c r="C21" s="183">
        <v>0</v>
      </c>
      <c r="D21" s="143">
        <v>11.208</v>
      </c>
      <c r="E21" s="144">
        <v>2.7010000000000001</v>
      </c>
      <c r="F21" s="145">
        <v>0.28000000000000003</v>
      </c>
      <c r="G21" s="46">
        <v>25.88</v>
      </c>
      <c r="H21" s="46">
        <v>6.88</v>
      </c>
      <c r="I21" s="142">
        <v>6.88</v>
      </c>
      <c r="J21" s="42">
        <v>0.69399999999999995</v>
      </c>
      <c r="K21" s="44"/>
    </row>
    <row r="22" spans="1:11" ht="32.25" customHeight="1" x14ac:dyDescent="0.2">
      <c r="A22" s="17" t="s">
        <v>489</v>
      </c>
      <c r="B22" s="44" t="s">
        <v>749</v>
      </c>
      <c r="C22" s="183">
        <v>0</v>
      </c>
      <c r="D22" s="143">
        <v>11.208</v>
      </c>
      <c r="E22" s="144">
        <v>2.7010000000000001</v>
      </c>
      <c r="F22" s="145">
        <v>0.28000000000000003</v>
      </c>
      <c r="G22" s="46">
        <v>692.97</v>
      </c>
      <c r="H22" s="46">
        <v>6.88</v>
      </c>
      <c r="I22" s="142">
        <v>6.88</v>
      </c>
      <c r="J22" s="42">
        <v>0.69399999999999995</v>
      </c>
      <c r="K22" s="44"/>
    </row>
    <row r="23" spans="1:11" ht="32.25" customHeight="1" x14ac:dyDescent="0.2">
      <c r="A23" s="17" t="s">
        <v>490</v>
      </c>
      <c r="B23" s="44" t="s">
        <v>750</v>
      </c>
      <c r="C23" s="183">
        <v>0</v>
      </c>
      <c r="D23" s="143">
        <v>11.208</v>
      </c>
      <c r="E23" s="144">
        <v>2.7010000000000001</v>
      </c>
      <c r="F23" s="145">
        <v>0.28000000000000003</v>
      </c>
      <c r="G23" s="46">
        <v>1307.6600000000001</v>
      </c>
      <c r="H23" s="46">
        <v>6.88</v>
      </c>
      <c r="I23" s="142">
        <v>6.88</v>
      </c>
      <c r="J23" s="42">
        <v>0.69399999999999995</v>
      </c>
      <c r="K23" s="44"/>
    </row>
    <row r="24" spans="1:11" ht="32.25" customHeight="1" x14ac:dyDescent="0.2">
      <c r="A24" s="17" t="s">
        <v>491</v>
      </c>
      <c r="B24" s="44" t="s">
        <v>751</v>
      </c>
      <c r="C24" s="183">
        <v>0</v>
      </c>
      <c r="D24" s="143">
        <v>11.208</v>
      </c>
      <c r="E24" s="144">
        <v>2.7010000000000001</v>
      </c>
      <c r="F24" s="145">
        <v>0.28000000000000003</v>
      </c>
      <c r="G24" s="46">
        <v>2021.28</v>
      </c>
      <c r="H24" s="46">
        <v>6.88</v>
      </c>
      <c r="I24" s="142">
        <v>6.88</v>
      </c>
      <c r="J24" s="42">
        <v>0.69399999999999995</v>
      </c>
      <c r="K24" s="44"/>
    </row>
    <row r="25" spans="1:11" ht="32.25" customHeight="1" x14ac:dyDescent="0.2">
      <c r="A25" s="17" t="s">
        <v>492</v>
      </c>
      <c r="B25" s="44" t="s">
        <v>752</v>
      </c>
      <c r="C25" s="183">
        <v>0</v>
      </c>
      <c r="D25" s="143">
        <v>11.208</v>
      </c>
      <c r="E25" s="144">
        <v>2.7010000000000001</v>
      </c>
      <c r="F25" s="145">
        <v>0.28000000000000003</v>
      </c>
      <c r="G25" s="46">
        <v>4556.96</v>
      </c>
      <c r="H25" s="46">
        <v>6.88</v>
      </c>
      <c r="I25" s="142">
        <v>6.88</v>
      </c>
      <c r="J25" s="42">
        <v>0.69399999999999995</v>
      </c>
      <c r="K25" s="44"/>
    </row>
    <row r="26" spans="1:11" ht="32.25" customHeight="1" x14ac:dyDescent="0.2">
      <c r="A26" s="17" t="s">
        <v>493</v>
      </c>
      <c r="B26" s="44" t="s">
        <v>753</v>
      </c>
      <c r="C26" s="183">
        <v>0</v>
      </c>
      <c r="D26" s="143">
        <v>8.6790000000000003</v>
      </c>
      <c r="E26" s="144">
        <v>1.681</v>
      </c>
      <c r="F26" s="145">
        <v>0.14099999999999999</v>
      </c>
      <c r="G26" s="46">
        <v>9.17</v>
      </c>
      <c r="H26" s="46">
        <v>10.88</v>
      </c>
      <c r="I26" s="142">
        <v>10.88</v>
      </c>
      <c r="J26" s="42">
        <v>0.39900000000000002</v>
      </c>
      <c r="K26" s="44"/>
    </row>
    <row r="27" spans="1:11" ht="32.25" customHeight="1" x14ac:dyDescent="0.2">
      <c r="A27" s="17" t="s">
        <v>494</v>
      </c>
      <c r="B27" s="44" t="s">
        <v>754</v>
      </c>
      <c r="C27" s="183">
        <v>0</v>
      </c>
      <c r="D27" s="143">
        <v>8.6790000000000003</v>
      </c>
      <c r="E27" s="144">
        <v>1.681</v>
      </c>
      <c r="F27" s="145">
        <v>0.14099999999999999</v>
      </c>
      <c r="G27" s="46">
        <v>676.25</v>
      </c>
      <c r="H27" s="46">
        <v>10.88</v>
      </c>
      <c r="I27" s="142">
        <v>10.88</v>
      </c>
      <c r="J27" s="42">
        <v>0.39900000000000002</v>
      </c>
      <c r="K27" s="44"/>
    </row>
    <row r="28" spans="1:11" ht="32.25" customHeight="1" x14ac:dyDescent="0.2">
      <c r="A28" s="17" t="s">
        <v>495</v>
      </c>
      <c r="B28" s="44" t="s">
        <v>755</v>
      </c>
      <c r="C28" s="183">
        <v>0</v>
      </c>
      <c r="D28" s="143">
        <v>8.6790000000000003</v>
      </c>
      <c r="E28" s="144">
        <v>1.681</v>
      </c>
      <c r="F28" s="145">
        <v>0.14099999999999999</v>
      </c>
      <c r="G28" s="46">
        <v>1290.94</v>
      </c>
      <c r="H28" s="46">
        <v>10.88</v>
      </c>
      <c r="I28" s="142">
        <v>10.88</v>
      </c>
      <c r="J28" s="42">
        <v>0.39900000000000002</v>
      </c>
      <c r="K28" s="44"/>
    </row>
    <row r="29" spans="1:11" ht="32.25" customHeight="1" x14ac:dyDescent="0.2">
      <c r="A29" s="17" t="s">
        <v>496</v>
      </c>
      <c r="B29" s="44" t="s">
        <v>756</v>
      </c>
      <c r="C29" s="183">
        <v>0</v>
      </c>
      <c r="D29" s="143">
        <v>8.6790000000000003</v>
      </c>
      <c r="E29" s="144">
        <v>1.681</v>
      </c>
      <c r="F29" s="145">
        <v>0.14099999999999999</v>
      </c>
      <c r="G29" s="46">
        <v>2004.56</v>
      </c>
      <c r="H29" s="46">
        <v>10.88</v>
      </c>
      <c r="I29" s="142">
        <v>10.88</v>
      </c>
      <c r="J29" s="42">
        <v>0.39900000000000002</v>
      </c>
      <c r="K29" s="44"/>
    </row>
    <row r="30" spans="1:11" ht="32.25" customHeight="1" x14ac:dyDescent="0.2">
      <c r="A30" s="17" t="s">
        <v>497</v>
      </c>
      <c r="B30" s="44" t="s">
        <v>757</v>
      </c>
      <c r="C30" s="183">
        <v>0</v>
      </c>
      <c r="D30" s="143">
        <v>8.6790000000000003</v>
      </c>
      <c r="E30" s="144">
        <v>1.681</v>
      </c>
      <c r="F30" s="145">
        <v>0.14099999999999999</v>
      </c>
      <c r="G30" s="46">
        <v>4540.24</v>
      </c>
      <c r="H30" s="46">
        <v>10.88</v>
      </c>
      <c r="I30" s="142">
        <v>10.88</v>
      </c>
      <c r="J30" s="42">
        <v>0.39900000000000002</v>
      </c>
      <c r="K30" s="44"/>
    </row>
    <row r="31" spans="1:11" ht="32.25" customHeight="1" x14ac:dyDescent="0.2">
      <c r="A31" s="17" t="s">
        <v>498</v>
      </c>
      <c r="B31" s="44" t="s">
        <v>758</v>
      </c>
      <c r="C31" s="183">
        <v>0</v>
      </c>
      <c r="D31" s="143">
        <v>6.6130000000000004</v>
      </c>
      <c r="E31" s="144">
        <v>1.1659999999999999</v>
      </c>
      <c r="F31" s="145">
        <v>8.3000000000000004E-2</v>
      </c>
      <c r="G31" s="46">
        <v>138.1</v>
      </c>
      <c r="H31" s="46">
        <v>10.119999999999999</v>
      </c>
      <c r="I31" s="142">
        <v>10.119999999999999</v>
      </c>
      <c r="J31" s="42">
        <v>0.27200000000000002</v>
      </c>
      <c r="K31" s="44"/>
    </row>
    <row r="32" spans="1:11" ht="32.25" customHeight="1" x14ac:dyDescent="0.2">
      <c r="A32" s="17" t="s">
        <v>499</v>
      </c>
      <c r="B32" s="44" t="s">
        <v>759</v>
      </c>
      <c r="C32" s="183">
        <v>0</v>
      </c>
      <c r="D32" s="143">
        <v>6.6130000000000004</v>
      </c>
      <c r="E32" s="144">
        <v>1.1659999999999999</v>
      </c>
      <c r="F32" s="145">
        <v>8.3000000000000004E-2</v>
      </c>
      <c r="G32" s="46">
        <v>3477.99</v>
      </c>
      <c r="H32" s="46">
        <v>10.119999999999999</v>
      </c>
      <c r="I32" s="142">
        <v>10.119999999999999</v>
      </c>
      <c r="J32" s="42">
        <v>0.27200000000000002</v>
      </c>
      <c r="K32" s="44"/>
    </row>
    <row r="33" spans="1:11" ht="32.25" customHeight="1" x14ac:dyDescent="0.2">
      <c r="A33" s="17" t="s">
        <v>500</v>
      </c>
      <c r="B33" s="44" t="s">
        <v>760</v>
      </c>
      <c r="C33" s="183">
        <v>0</v>
      </c>
      <c r="D33" s="143">
        <v>6.6130000000000004</v>
      </c>
      <c r="E33" s="144">
        <v>1.1659999999999999</v>
      </c>
      <c r="F33" s="145">
        <v>8.3000000000000004E-2</v>
      </c>
      <c r="G33" s="46">
        <v>10565.53</v>
      </c>
      <c r="H33" s="46">
        <v>10.119999999999999</v>
      </c>
      <c r="I33" s="142">
        <v>10.119999999999999</v>
      </c>
      <c r="J33" s="42">
        <v>0.27200000000000002</v>
      </c>
      <c r="K33" s="44"/>
    </row>
    <row r="34" spans="1:11" ht="32.25" customHeight="1" x14ac:dyDescent="0.2">
      <c r="A34" s="17" t="s">
        <v>501</v>
      </c>
      <c r="B34" s="44" t="s">
        <v>761</v>
      </c>
      <c r="C34" s="183">
        <v>0</v>
      </c>
      <c r="D34" s="143">
        <v>6.6130000000000004</v>
      </c>
      <c r="E34" s="144">
        <v>1.1659999999999999</v>
      </c>
      <c r="F34" s="145">
        <v>8.3000000000000004E-2</v>
      </c>
      <c r="G34" s="46">
        <v>22746.959999999999</v>
      </c>
      <c r="H34" s="46">
        <v>10.119999999999999</v>
      </c>
      <c r="I34" s="142">
        <v>10.119999999999999</v>
      </c>
      <c r="J34" s="42">
        <v>0.27200000000000002</v>
      </c>
      <c r="K34" s="44"/>
    </row>
    <row r="35" spans="1:11" ht="32.25" customHeight="1" x14ac:dyDescent="0.2">
      <c r="A35" s="17" t="s">
        <v>502</v>
      </c>
      <c r="B35" s="44" t="s">
        <v>762</v>
      </c>
      <c r="C35" s="183">
        <v>0</v>
      </c>
      <c r="D35" s="143">
        <v>6.6130000000000004</v>
      </c>
      <c r="E35" s="144">
        <v>1.1659999999999999</v>
      </c>
      <c r="F35" s="145">
        <v>8.3000000000000004E-2</v>
      </c>
      <c r="G35" s="46">
        <v>42295.18</v>
      </c>
      <c r="H35" s="46">
        <v>10.119999999999999</v>
      </c>
      <c r="I35" s="142">
        <v>10.119999999999999</v>
      </c>
      <c r="J35" s="42">
        <v>0.27200000000000002</v>
      </c>
      <c r="K35" s="44"/>
    </row>
    <row r="36" spans="1:11" ht="32.25" customHeight="1" x14ac:dyDescent="0.2">
      <c r="A36" s="17" t="s">
        <v>162</v>
      </c>
      <c r="B36" s="44" t="s">
        <v>763</v>
      </c>
      <c r="C36" s="183" t="s">
        <v>434</v>
      </c>
      <c r="D36" s="146">
        <v>29.056000000000001</v>
      </c>
      <c r="E36" s="147">
        <v>6.0910000000000002</v>
      </c>
      <c r="F36" s="145">
        <v>3.2490000000000001</v>
      </c>
      <c r="G36" s="47"/>
      <c r="H36" s="47"/>
      <c r="I36" s="47"/>
      <c r="J36" s="43"/>
      <c r="K36" s="44"/>
    </row>
    <row r="37" spans="1:11" ht="27.75" customHeight="1" x14ac:dyDescent="0.2">
      <c r="A37" s="17" t="s">
        <v>163</v>
      </c>
      <c r="B37" s="45" t="s">
        <v>764</v>
      </c>
      <c r="C37" s="182">
        <v>0</v>
      </c>
      <c r="D37" s="143">
        <v>-10.032</v>
      </c>
      <c r="E37" s="144">
        <v>-2.6669999999999998</v>
      </c>
      <c r="F37" s="145">
        <v>-0.29699999999999999</v>
      </c>
      <c r="G37" s="46">
        <v>0</v>
      </c>
      <c r="H37" s="47"/>
      <c r="I37" s="47"/>
      <c r="J37" s="43"/>
      <c r="K37" s="44"/>
    </row>
    <row r="38" spans="1:11" ht="27.75" customHeight="1" x14ac:dyDescent="0.2">
      <c r="A38" s="17" t="s">
        <v>164</v>
      </c>
      <c r="B38" s="44" t="s">
        <v>765</v>
      </c>
      <c r="C38" s="183">
        <v>0</v>
      </c>
      <c r="D38" s="143">
        <v>-8.7789999999999999</v>
      </c>
      <c r="E38" s="144">
        <v>-2.1960000000000002</v>
      </c>
      <c r="F38" s="145">
        <v>-0.23400000000000001</v>
      </c>
      <c r="G38" s="46">
        <v>0</v>
      </c>
      <c r="H38" s="47"/>
      <c r="I38" s="47"/>
      <c r="J38" s="43"/>
      <c r="K38" s="44"/>
    </row>
    <row r="39" spans="1:11" ht="27.75" customHeight="1" x14ac:dyDescent="0.2">
      <c r="A39" s="17" t="s">
        <v>165</v>
      </c>
      <c r="B39" s="44" t="s">
        <v>766</v>
      </c>
      <c r="C39" s="183">
        <v>0</v>
      </c>
      <c r="D39" s="143">
        <v>-10.032</v>
      </c>
      <c r="E39" s="144">
        <v>-2.6669999999999998</v>
      </c>
      <c r="F39" s="145">
        <v>-0.29699999999999999</v>
      </c>
      <c r="G39" s="46">
        <v>0</v>
      </c>
      <c r="H39" s="47"/>
      <c r="I39" s="47"/>
      <c r="J39" s="42">
        <v>0.64800000000000002</v>
      </c>
      <c r="K39" s="44"/>
    </row>
    <row r="40" spans="1:11" ht="27.75" customHeight="1" x14ac:dyDescent="0.2">
      <c r="A40" s="17" t="s">
        <v>166</v>
      </c>
      <c r="B40" s="44" t="s">
        <v>767</v>
      </c>
      <c r="C40" s="183">
        <v>0</v>
      </c>
      <c r="D40" s="143">
        <v>-10.032</v>
      </c>
      <c r="E40" s="144">
        <v>-2.6669999999999998</v>
      </c>
      <c r="F40" s="145">
        <v>-0.29699999999999999</v>
      </c>
      <c r="G40" s="46">
        <v>0</v>
      </c>
      <c r="H40" s="47"/>
      <c r="I40" s="47"/>
      <c r="J40" s="43"/>
      <c r="K40" s="44"/>
    </row>
    <row r="41" spans="1:11" ht="27.75" customHeight="1" x14ac:dyDescent="0.2">
      <c r="A41" s="17" t="s">
        <v>167</v>
      </c>
      <c r="B41" s="44" t="s">
        <v>768</v>
      </c>
      <c r="C41" s="183">
        <v>0</v>
      </c>
      <c r="D41" s="143">
        <v>-8.7789999999999999</v>
      </c>
      <c r="E41" s="144">
        <v>-2.1960000000000002</v>
      </c>
      <c r="F41" s="145">
        <v>-0.23400000000000001</v>
      </c>
      <c r="G41" s="46">
        <v>0</v>
      </c>
      <c r="H41" s="47"/>
      <c r="I41" s="47"/>
      <c r="J41" s="42">
        <v>0.56899999999999995</v>
      </c>
      <c r="K41" s="44"/>
    </row>
    <row r="42" spans="1:11" ht="27.75" customHeight="1" x14ac:dyDescent="0.2">
      <c r="A42" s="17" t="s">
        <v>168</v>
      </c>
      <c r="B42" s="44" t="s">
        <v>769</v>
      </c>
      <c r="C42" s="183">
        <v>0</v>
      </c>
      <c r="D42" s="143">
        <v>-8.7789999999999999</v>
      </c>
      <c r="E42" s="144">
        <v>-2.1960000000000002</v>
      </c>
      <c r="F42" s="145">
        <v>-0.23400000000000001</v>
      </c>
      <c r="G42" s="46">
        <v>0</v>
      </c>
      <c r="H42" s="47"/>
      <c r="I42" s="47"/>
      <c r="J42" s="43"/>
      <c r="K42" s="44"/>
    </row>
    <row r="43" spans="1:11" ht="27.75" customHeight="1" x14ac:dyDescent="0.2">
      <c r="A43" s="17" t="s">
        <v>169</v>
      </c>
      <c r="B43" s="44" t="s">
        <v>770</v>
      </c>
      <c r="C43" s="183">
        <v>0</v>
      </c>
      <c r="D43" s="143">
        <v>-6.649</v>
      </c>
      <c r="E43" s="144">
        <v>-1.288</v>
      </c>
      <c r="F43" s="145">
        <v>-0.108</v>
      </c>
      <c r="G43" s="46">
        <v>100.81</v>
      </c>
      <c r="H43" s="47"/>
      <c r="I43" s="47"/>
      <c r="J43" s="42">
        <v>0.47899999999999998</v>
      </c>
      <c r="K43" s="44"/>
    </row>
    <row r="44" spans="1:11" ht="27.75" customHeight="1" x14ac:dyDescent="0.2">
      <c r="A44" s="17" t="s">
        <v>170</v>
      </c>
      <c r="B44" s="44" t="s">
        <v>771</v>
      </c>
      <c r="C44" s="183">
        <v>0</v>
      </c>
      <c r="D44" s="143">
        <v>-6.649</v>
      </c>
      <c r="E44" s="144">
        <v>-1.288</v>
      </c>
      <c r="F44" s="145">
        <v>-0.108</v>
      </c>
      <c r="G44" s="46">
        <v>100.81</v>
      </c>
      <c r="H44" s="47"/>
      <c r="I44" s="47"/>
      <c r="J44" s="43"/>
      <c r="K44" s="44"/>
    </row>
    <row r="45" spans="1:11" ht="27.75" customHeight="1" x14ac:dyDescent="0.2">
      <c r="C45" s="3"/>
    </row>
  </sheetData>
  <customSheetViews>
    <customSheetView guid="{5032A364-B81A-48DA-88DA-AB3B86B47EE9}" scale="80" fitToPage="1">
      <pageMargins left="0.39370078740157483" right="0.35433070866141736" top="0.86614173228346458" bottom="0.74803149606299213" header="0.43307086614173229" footer="0.51181102362204722"/>
      <pageSetup paperSize="9" scale="48" fitToHeight="0" orientation="portrait" r:id="rId1"/>
      <headerFooter scaleWithDoc="0">
        <oddHeader>&amp;L&amp;"Arial,Bold"
Annex 1&amp;"Arial,Regular" - Schedule of Charges for use of the Distribution System by LV and HV Designated Properties</oddHeader>
        <oddFooter>&amp;C&amp;P of &amp;N</oddFooter>
      </headerFooter>
    </customSheetView>
  </customSheetViews>
  <mergeCells count="16">
    <mergeCell ref="E1:K1"/>
    <mergeCell ref="B1:D1"/>
    <mergeCell ref="G9:H9"/>
    <mergeCell ref="I10:K10"/>
    <mergeCell ref="G10:H10"/>
    <mergeCell ref="A2:K2"/>
    <mergeCell ref="C5:D5"/>
    <mergeCell ref="C6:D6"/>
    <mergeCell ref="G5:H5"/>
    <mergeCell ref="G6:H6"/>
    <mergeCell ref="G4:K4"/>
    <mergeCell ref="A4:E4"/>
    <mergeCell ref="C7:D7"/>
    <mergeCell ref="B8:E8"/>
    <mergeCell ref="G7:H7"/>
    <mergeCell ref="G8:H8"/>
  </mergeCells>
  <phoneticPr fontId="6" type="noConversion"/>
  <hyperlinks>
    <hyperlink ref="A1" location="Overview!A1" display="Back to Overview" xr:uid="{00000000-0004-0000-0100-000000000000}"/>
  </hyperlinks>
  <pageMargins left="0.39370078740157483" right="0.35433070866141736" top="0.86614173228346458" bottom="0.74803149606299213" header="0.43307086614173229" footer="0.51181102362204722"/>
  <pageSetup paperSize="9" scale="45" fitToHeight="0" orientation="portrait" r:id="rId2"/>
  <headerFooter scaleWithDoc="0">
    <oddHeader>&amp;L&amp;"Arial,Bold"
Annex 1&amp;"Arial,Regular" - Schedule of Charges for use of the Distribution System by LV and HV Designated Properties</oddHeader>
    <oddFooter>&amp;LNote: Where a tariff only has a p/kWh unit rate in Unit Charge 1 then this unit rate applies at all times.&amp;R&amp;P of &amp;N&amp;C&amp;1#&amp;"Calibri"&amp;12&amp;K008000Internal Use</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R259"/>
  <sheetViews>
    <sheetView zoomScale="85" zoomScaleNormal="85" zoomScaleSheetLayoutView="100" workbookViewId="0"/>
  </sheetViews>
  <sheetFormatPr defaultColWidth="9.140625" defaultRowHeight="27.75" customHeight="1" x14ac:dyDescent="0.2"/>
  <cols>
    <col min="1" max="1" width="14.5703125" style="54" customWidth="1"/>
    <col min="2" max="2" width="7.28515625" style="54" customWidth="1"/>
    <col min="3" max="3" width="17.140625" style="54" customWidth="1"/>
    <col min="4" max="4" width="14.7109375" style="62" customWidth="1"/>
    <col min="5" max="5" width="13.42578125" style="62" bestFit="1" customWidth="1"/>
    <col min="6" max="6" width="17.28515625" style="62" customWidth="1"/>
    <col min="7" max="7" width="50.7109375" style="62" customWidth="1"/>
    <col min="8" max="8" width="14.7109375" style="62" customWidth="1"/>
    <col min="9" max="9" width="14.7109375" style="63" customWidth="1"/>
    <col min="10" max="11" width="14.7109375" style="64" customWidth="1"/>
    <col min="12" max="15" width="14.7109375" style="54" customWidth="1"/>
    <col min="16" max="16" width="15.5703125" style="54" customWidth="1"/>
    <col min="17" max="17" width="3.28515625" style="54" customWidth="1"/>
    <col min="18" max="16384" width="9.140625" style="54"/>
  </cols>
  <sheetData>
    <row r="1" spans="1:17" ht="66.75" customHeight="1" x14ac:dyDescent="0.2">
      <c r="A1" s="52" t="s">
        <v>26</v>
      </c>
      <c r="B1" s="52"/>
      <c r="C1" s="252" t="s">
        <v>136</v>
      </c>
      <c r="D1" s="252"/>
      <c r="E1" s="53"/>
      <c r="F1" s="255" t="s">
        <v>38</v>
      </c>
      <c r="G1" s="255"/>
      <c r="H1" s="255"/>
      <c r="I1" s="255"/>
      <c r="J1" s="255"/>
      <c r="K1" s="255"/>
      <c r="L1" s="255"/>
      <c r="M1" s="255"/>
      <c r="N1" s="255"/>
      <c r="O1" s="255"/>
      <c r="P1" s="255"/>
    </row>
    <row r="2" spans="1:17" s="55" customFormat="1" ht="25.5" customHeight="1" x14ac:dyDescent="0.2">
      <c r="A2" s="253" t="str">
        <f>Overview!B4&amp; " - Effective from "&amp;Overview!D4&amp;" - "&amp;Overview!E4&amp;" Designated EHV charges"</f>
        <v>Aidien Limited - GSP_D - Effective from 1 April 2025 - Final Designated EHV charges</v>
      </c>
      <c r="B2" s="254"/>
      <c r="C2" s="254"/>
      <c r="D2" s="254"/>
      <c r="E2" s="254"/>
      <c r="F2" s="254"/>
      <c r="G2" s="254"/>
      <c r="H2" s="254"/>
      <c r="I2" s="254"/>
      <c r="J2" s="254"/>
      <c r="K2" s="254"/>
      <c r="L2" s="254"/>
      <c r="M2" s="254"/>
      <c r="N2" s="254"/>
      <c r="O2" s="254"/>
      <c r="P2" s="254"/>
    </row>
    <row r="3" spans="1:17" s="87" customFormat="1" ht="10.5" customHeight="1" x14ac:dyDescent="0.2">
      <c r="A3" s="86"/>
      <c r="B3" s="86"/>
      <c r="C3" s="86"/>
      <c r="D3" s="86"/>
      <c r="E3" s="86"/>
      <c r="F3" s="86"/>
      <c r="G3" s="86"/>
      <c r="H3" s="86"/>
      <c r="I3" s="86"/>
      <c r="J3" s="86"/>
      <c r="K3" s="86"/>
      <c r="L3" s="86"/>
      <c r="M3" s="86"/>
      <c r="N3" s="86"/>
      <c r="O3" s="86"/>
    </row>
    <row r="4" spans="1:17" s="87" customFormat="1" ht="25.5" customHeight="1" x14ac:dyDescent="0.2">
      <c r="A4" s="242" t="s">
        <v>75</v>
      </c>
      <c r="B4" s="242"/>
      <c r="C4" s="242"/>
      <c r="D4" s="242"/>
      <c r="E4" s="242"/>
      <c r="F4" s="242"/>
      <c r="G4" s="86"/>
      <c r="H4" s="86"/>
      <c r="I4" s="86"/>
      <c r="J4" s="86"/>
      <c r="K4" s="86"/>
      <c r="L4" s="86"/>
      <c r="M4" s="86"/>
      <c r="N4" s="86"/>
      <c r="O4" s="86"/>
    </row>
    <row r="5" spans="1:17" s="87" customFormat="1" ht="25.5" customHeight="1" x14ac:dyDescent="0.2">
      <c r="A5" s="248" t="s">
        <v>15</v>
      </c>
      <c r="B5" s="249"/>
      <c r="C5" s="249"/>
      <c r="D5" s="250" t="s">
        <v>72</v>
      </c>
      <c r="E5" s="250"/>
      <c r="F5" s="250"/>
      <c r="G5" s="86"/>
      <c r="H5" s="86"/>
      <c r="I5" s="86"/>
      <c r="J5" s="86"/>
      <c r="K5" s="86"/>
      <c r="L5" s="86"/>
      <c r="M5" s="86"/>
      <c r="N5" s="86"/>
      <c r="O5" s="86"/>
    </row>
    <row r="6" spans="1:17" s="87" customFormat="1" ht="48" customHeight="1" x14ac:dyDescent="0.2">
      <c r="A6" s="241" t="s">
        <v>70</v>
      </c>
      <c r="B6" s="241"/>
      <c r="C6" s="241"/>
      <c r="D6" s="251"/>
      <c r="E6" s="251"/>
      <c r="F6" s="251"/>
      <c r="G6" s="86"/>
      <c r="H6" s="86"/>
      <c r="I6" s="86"/>
      <c r="J6" s="86"/>
      <c r="K6" s="86"/>
      <c r="L6" s="86"/>
      <c r="M6" s="86"/>
      <c r="N6" s="86"/>
      <c r="O6" s="86"/>
    </row>
    <row r="7" spans="1:17" s="87" customFormat="1" ht="53.25" customHeight="1" x14ac:dyDescent="0.2">
      <c r="A7" s="241" t="s">
        <v>71</v>
      </c>
      <c r="B7" s="241"/>
      <c r="C7" s="241"/>
      <c r="D7" s="245" t="s">
        <v>724</v>
      </c>
      <c r="E7" s="245"/>
      <c r="F7" s="245"/>
      <c r="G7" s="86"/>
      <c r="H7" s="86"/>
      <c r="I7" s="86"/>
      <c r="J7" s="86"/>
      <c r="K7" s="86"/>
      <c r="L7" s="86"/>
      <c r="M7" s="86"/>
      <c r="N7" s="86"/>
      <c r="O7" s="86"/>
    </row>
    <row r="8" spans="1:17" s="87" customFormat="1" ht="25.5" customHeight="1" x14ac:dyDescent="0.2">
      <c r="A8" s="241" t="s">
        <v>20</v>
      </c>
      <c r="B8" s="241"/>
      <c r="C8" s="241"/>
      <c r="D8" s="245" t="s">
        <v>21</v>
      </c>
      <c r="E8" s="245"/>
      <c r="F8" s="245"/>
      <c r="G8" s="86"/>
      <c r="H8" s="86"/>
      <c r="I8" s="86"/>
      <c r="J8" s="86"/>
      <c r="K8" s="86"/>
      <c r="L8" s="86"/>
      <c r="M8" s="86"/>
      <c r="N8" s="86"/>
      <c r="O8" s="86"/>
    </row>
    <row r="9" spans="1:17" s="87" customFormat="1" ht="10.5" customHeight="1" x14ac:dyDescent="0.2">
      <c r="A9" s="86"/>
      <c r="B9" s="86"/>
      <c r="C9" s="86"/>
      <c r="D9" s="86"/>
      <c r="E9" s="86"/>
      <c r="F9" s="86"/>
      <c r="G9" s="86"/>
      <c r="H9" s="86"/>
      <c r="I9" s="86"/>
      <c r="J9" s="86"/>
      <c r="K9" s="86"/>
      <c r="L9" s="86"/>
      <c r="M9" s="86"/>
      <c r="N9" s="86"/>
      <c r="O9" s="86"/>
    </row>
    <row r="10" spans="1:17" ht="63.75" customHeight="1" x14ac:dyDescent="0.2">
      <c r="A10" s="56" t="s">
        <v>61</v>
      </c>
      <c r="B10" s="57" t="s">
        <v>43</v>
      </c>
      <c r="C10" s="56" t="s">
        <v>44</v>
      </c>
      <c r="D10" s="56" t="s">
        <v>63</v>
      </c>
      <c r="E10" s="57" t="s">
        <v>43</v>
      </c>
      <c r="F10" s="56" t="s">
        <v>45</v>
      </c>
      <c r="G10" s="58" t="s">
        <v>37</v>
      </c>
      <c r="H10" s="58" t="s">
        <v>619</v>
      </c>
      <c r="I10" s="59" t="s">
        <v>130</v>
      </c>
      <c r="J10" s="58" t="s">
        <v>64</v>
      </c>
      <c r="K10" s="58" t="s">
        <v>128</v>
      </c>
      <c r="L10" s="139" t="s">
        <v>142</v>
      </c>
      <c r="M10" s="59" t="s">
        <v>131</v>
      </c>
      <c r="N10" s="58" t="s">
        <v>65</v>
      </c>
      <c r="O10" s="58" t="s">
        <v>129</v>
      </c>
      <c r="P10" s="139" t="s">
        <v>143</v>
      </c>
    </row>
    <row r="11" spans="1:17" ht="12.75" x14ac:dyDescent="0.2">
      <c r="A11" s="48"/>
      <c r="B11" s="48"/>
      <c r="C11" s="60"/>
      <c r="D11" s="49"/>
      <c r="E11" s="49"/>
      <c r="F11" s="60"/>
      <c r="G11" s="61"/>
      <c r="H11" s="61"/>
      <c r="I11" s="65"/>
      <c r="J11" s="66"/>
      <c r="K11" s="66"/>
      <c r="L11" s="66"/>
      <c r="M11" s="67"/>
      <c r="N11" s="68"/>
      <c r="O11" s="68"/>
      <c r="P11" s="68"/>
      <c r="Q11" s="210"/>
    </row>
    <row r="12" spans="1:17" ht="15" customHeight="1" x14ac:dyDescent="0.2">
      <c r="A12" s="48"/>
      <c r="B12" s="48"/>
      <c r="C12" s="60"/>
      <c r="D12" s="49"/>
      <c r="E12" s="49"/>
      <c r="F12" s="60"/>
      <c r="G12" s="61"/>
      <c r="H12" s="61"/>
      <c r="I12" s="65"/>
      <c r="J12" s="66"/>
      <c r="K12" s="66"/>
      <c r="L12" s="66"/>
      <c r="M12" s="67"/>
      <c r="N12" s="68"/>
      <c r="O12" s="68"/>
      <c r="P12" s="68"/>
      <c r="Q12" s="210"/>
    </row>
    <row r="13" spans="1:17" ht="15" customHeight="1" x14ac:dyDescent="0.2">
      <c r="A13" s="48"/>
      <c r="B13" s="48"/>
      <c r="C13" s="60"/>
      <c r="D13" s="49"/>
      <c r="E13" s="49"/>
      <c r="F13" s="60"/>
      <c r="G13" s="61"/>
      <c r="H13" s="61"/>
      <c r="I13" s="65"/>
      <c r="J13" s="66"/>
      <c r="K13" s="66"/>
      <c r="L13" s="66"/>
      <c r="M13" s="67"/>
      <c r="N13" s="68"/>
      <c r="O13" s="68"/>
      <c r="P13" s="68"/>
      <c r="Q13" s="210"/>
    </row>
    <row r="14" spans="1:17" ht="15" customHeight="1" x14ac:dyDescent="0.2">
      <c r="A14" s="48"/>
      <c r="B14" s="48"/>
      <c r="C14" s="60"/>
      <c r="D14" s="49"/>
      <c r="E14" s="49"/>
      <c r="F14" s="60"/>
      <c r="G14" s="61"/>
      <c r="H14" s="61"/>
      <c r="I14" s="65"/>
      <c r="J14" s="66"/>
      <c r="K14" s="66"/>
      <c r="L14" s="66"/>
      <c r="M14" s="67"/>
      <c r="N14" s="68"/>
      <c r="O14" s="68"/>
      <c r="P14" s="68"/>
      <c r="Q14" s="210"/>
    </row>
    <row r="15" spans="1:17" ht="15" customHeight="1" x14ac:dyDescent="0.2">
      <c r="A15" s="48"/>
      <c r="B15" s="48"/>
      <c r="C15" s="60"/>
      <c r="D15" s="49"/>
      <c r="E15" s="49"/>
      <c r="F15" s="60"/>
      <c r="G15" s="61"/>
      <c r="H15" s="61"/>
      <c r="I15" s="65"/>
      <c r="J15" s="66"/>
      <c r="K15" s="66"/>
      <c r="L15" s="66"/>
      <c r="M15" s="67"/>
      <c r="N15" s="68"/>
      <c r="O15" s="68"/>
      <c r="P15" s="68"/>
      <c r="Q15" s="210"/>
    </row>
    <row r="16" spans="1:17" ht="15" customHeight="1" x14ac:dyDescent="0.2">
      <c r="A16" s="48"/>
      <c r="B16" s="48"/>
      <c r="C16" s="60"/>
      <c r="D16" s="49"/>
      <c r="E16" s="49"/>
      <c r="F16" s="60"/>
      <c r="G16" s="61"/>
      <c r="H16" s="61"/>
      <c r="I16" s="65"/>
      <c r="J16" s="66"/>
      <c r="K16" s="66"/>
      <c r="L16" s="66"/>
      <c r="M16" s="67"/>
      <c r="N16" s="68"/>
      <c r="O16" s="68"/>
      <c r="P16" s="68"/>
      <c r="Q16" s="210"/>
    </row>
    <row r="17" spans="1:17" ht="15" customHeight="1" x14ac:dyDescent="0.2">
      <c r="A17" s="48"/>
      <c r="B17" s="48"/>
      <c r="C17" s="60"/>
      <c r="D17" s="49"/>
      <c r="E17" s="49"/>
      <c r="F17" s="60"/>
      <c r="G17" s="61"/>
      <c r="H17" s="61"/>
      <c r="I17" s="65"/>
      <c r="J17" s="66"/>
      <c r="K17" s="66"/>
      <c r="L17" s="66"/>
      <c r="M17" s="67"/>
      <c r="N17" s="68"/>
      <c r="O17" s="68"/>
      <c r="P17" s="68"/>
      <c r="Q17" s="210"/>
    </row>
    <row r="18" spans="1:17" ht="15" customHeight="1" x14ac:dyDescent="0.2">
      <c r="A18" s="48"/>
      <c r="B18" s="48"/>
      <c r="C18" s="60"/>
      <c r="D18" s="49"/>
      <c r="E18" s="49"/>
      <c r="F18" s="60"/>
      <c r="G18" s="61"/>
      <c r="H18" s="61"/>
      <c r="I18" s="65"/>
      <c r="J18" s="66"/>
      <c r="K18" s="66"/>
      <c r="L18" s="66"/>
      <c r="M18" s="67"/>
      <c r="N18" s="68"/>
      <c r="O18" s="68"/>
      <c r="P18" s="68"/>
      <c r="Q18" s="210"/>
    </row>
    <row r="19" spans="1:17" ht="15" customHeight="1" x14ac:dyDescent="0.2">
      <c r="A19" s="48"/>
      <c r="B19" s="48"/>
      <c r="C19" s="60"/>
      <c r="D19" s="49"/>
      <c r="E19" s="49"/>
      <c r="F19" s="60"/>
      <c r="G19" s="61"/>
      <c r="H19" s="61"/>
      <c r="I19" s="65"/>
      <c r="J19" s="66"/>
      <c r="K19" s="66"/>
      <c r="L19" s="66"/>
      <c r="M19" s="67"/>
      <c r="N19" s="68"/>
      <c r="O19" s="68"/>
      <c r="P19" s="68"/>
      <c r="Q19" s="210"/>
    </row>
    <row r="20" spans="1:17" ht="15" customHeight="1" x14ac:dyDescent="0.2">
      <c r="A20" s="48"/>
      <c r="B20" s="48"/>
      <c r="C20" s="60"/>
      <c r="D20" s="49"/>
      <c r="E20" s="49"/>
      <c r="F20" s="60"/>
      <c r="G20" s="61"/>
      <c r="H20" s="61"/>
      <c r="I20" s="65"/>
      <c r="J20" s="66"/>
      <c r="K20" s="66"/>
      <c r="L20" s="66"/>
      <c r="M20" s="67"/>
      <c r="N20" s="68"/>
      <c r="O20" s="68"/>
      <c r="P20" s="68"/>
      <c r="Q20" s="210"/>
    </row>
    <row r="21" spans="1:17" ht="15" customHeight="1" x14ac:dyDescent="0.2">
      <c r="A21" s="48"/>
      <c r="B21" s="48"/>
      <c r="C21" s="60"/>
      <c r="D21" s="49"/>
      <c r="E21" s="49"/>
      <c r="F21" s="60"/>
      <c r="G21" s="61"/>
      <c r="H21" s="61"/>
      <c r="I21" s="65"/>
      <c r="J21" s="66"/>
      <c r="K21" s="66"/>
      <c r="L21" s="66"/>
      <c r="M21" s="67"/>
      <c r="N21" s="68"/>
      <c r="O21" s="68"/>
      <c r="P21" s="68"/>
      <c r="Q21" s="210"/>
    </row>
    <row r="22" spans="1:17" ht="15" customHeight="1" x14ac:dyDescent="0.2">
      <c r="A22" s="48"/>
      <c r="B22" s="48"/>
      <c r="C22" s="60"/>
      <c r="D22" s="49"/>
      <c r="E22" s="49"/>
      <c r="F22" s="60"/>
      <c r="G22" s="61"/>
      <c r="H22" s="61"/>
      <c r="I22" s="65"/>
      <c r="J22" s="66"/>
      <c r="K22" s="66"/>
      <c r="L22" s="66"/>
      <c r="M22" s="67"/>
      <c r="N22" s="68"/>
      <c r="O22" s="68"/>
      <c r="P22" s="68"/>
      <c r="Q22" s="210"/>
    </row>
    <row r="23" spans="1:17" ht="15" customHeight="1" x14ac:dyDescent="0.2">
      <c r="A23" s="48"/>
      <c r="B23" s="48"/>
      <c r="C23" s="60"/>
      <c r="D23" s="49"/>
      <c r="E23" s="49"/>
      <c r="F23" s="60"/>
      <c r="G23" s="61"/>
      <c r="H23" s="61"/>
      <c r="I23" s="65"/>
      <c r="J23" s="66"/>
      <c r="K23" s="66"/>
      <c r="L23" s="66"/>
      <c r="M23" s="67"/>
      <c r="N23" s="68"/>
      <c r="O23" s="68"/>
      <c r="P23" s="68"/>
      <c r="Q23" s="210"/>
    </row>
    <row r="24" spans="1:17" ht="15" customHeight="1" x14ac:dyDescent="0.2">
      <c r="A24" s="48"/>
      <c r="B24" s="48"/>
      <c r="C24" s="60"/>
      <c r="D24" s="49"/>
      <c r="E24" s="49"/>
      <c r="F24" s="60"/>
      <c r="G24" s="61"/>
      <c r="H24" s="61"/>
      <c r="I24" s="65"/>
      <c r="J24" s="66"/>
      <c r="K24" s="66"/>
      <c r="L24" s="66"/>
      <c r="M24" s="67"/>
      <c r="N24" s="68"/>
      <c r="O24" s="68"/>
      <c r="P24" s="68"/>
      <c r="Q24" s="210"/>
    </row>
    <row r="25" spans="1:17" ht="15" customHeight="1" x14ac:dyDescent="0.2">
      <c r="A25" s="48"/>
      <c r="B25" s="48"/>
      <c r="C25" s="60"/>
      <c r="D25" s="49"/>
      <c r="E25" s="49"/>
      <c r="F25" s="60"/>
      <c r="G25" s="61"/>
      <c r="H25" s="61"/>
      <c r="I25" s="65"/>
      <c r="J25" s="66"/>
      <c r="K25" s="66"/>
      <c r="L25" s="66"/>
      <c r="M25" s="67"/>
      <c r="N25" s="68"/>
      <c r="O25" s="68"/>
      <c r="P25" s="68"/>
      <c r="Q25" s="210"/>
    </row>
    <row r="26" spans="1:17" ht="15" customHeight="1" x14ac:dyDescent="0.2">
      <c r="A26" s="48"/>
      <c r="B26" s="48"/>
      <c r="C26" s="60"/>
      <c r="D26" s="49"/>
      <c r="E26" s="49"/>
      <c r="F26" s="60"/>
      <c r="G26" s="61"/>
      <c r="H26" s="61"/>
      <c r="I26" s="65"/>
      <c r="J26" s="66"/>
      <c r="K26" s="66"/>
      <c r="L26" s="66"/>
      <c r="M26" s="67"/>
      <c r="N26" s="68"/>
      <c r="O26" s="68"/>
      <c r="P26" s="68"/>
      <c r="Q26" s="210"/>
    </row>
    <row r="27" spans="1:17" ht="15" customHeight="1" x14ac:dyDescent="0.2">
      <c r="A27" s="48"/>
      <c r="B27" s="48"/>
      <c r="C27" s="60"/>
      <c r="D27" s="49"/>
      <c r="E27" s="49"/>
      <c r="F27" s="60"/>
      <c r="G27" s="61"/>
      <c r="H27" s="61"/>
      <c r="I27" s="65"/>
      <c r="J27" s="66"/>
      <c r="K27" s="66"/>
      <c r="L27" s="66"/>
      <c r="M27" s="67"/>
      <c r="N27" s="68"/>
      <c r="O27" s="68"/>
      <c r="P27" s="68"/>
      <c r="Q27" s="210"/>
    </row>
    <row r="28" spans="1:17" ht="15" customHeight="1" x14ac:dyDescent="0.2">
      <c r="A28" s="48"/>
      <c r="B28" s="48"/>
      <c r="C28" s="60"/>
      <c r="D28" s="49"/>
      <c r="E28" s="49"/>
      <c r="F28" s="60"/>
      <c r="G28" s="61"/>
      <c r="H28" s="61"/>
      <c r="I28" s="65"/>
      <c r="J28" s="66"/>
      <c r="K28" s="66"/>
      <c r="L28" s="66"/>
      <c r="M28" s="67"/>
      <c r="N28" s="68"/>
      <c r="O28" s="68"/>
      <c r="P28" s="68"/>
      <c r="Q28" s="210"/>
    </row>
    <row r="29" spans="1:17" ht="15" customHeight="1" x14ac:dyDescent="0.2">
      <c r="A29" s="48"/>
      <c r="B29" s="48"/>
      <c r="C29" s="60"/>
      <c r="D29" s="49"/>
      <c r="E29" s="49"/>
      <c r="F29" s="60"/>
      <c r="G29" s="61"/>
      <c r="H29" s="61"/>
      <c r="I29" s="65"/>
      <c r="J29" s="66"/>
      <c r="K29" s="66"/>
      <c r="L29" s="66"/>
      <c r="M29" s="67"/>
      <c r="N29" s="68"/>
      <c r="O29" s="68"/>
      <c r="P29" s="68"/>
      <c r="Q29" s="210"/>
    </row>
    <row r="30" spans="1:17" ht="15" customHeight="1" x14ac:dyDescent="0.2">
      <c r="A30" s="48"/>
      <c r="B30" s="48"/>
      <c r="C30" s="60"/>
      <c r="D30" s="49"/>
      <c r="E30" s="49"/>
      <c r="F30" s="60"/>
      <c r="G30" s="61"/>
      <c r="H30" s="61"/>
      <c r="I30" s="65"/>
      <c r="J30" s="66"/>
      <c r="K30" s="66"/>
      <c r="L30" s="66"/>
      <c r="M30" s="67"/>
      <c r="N30" s="68"/>
      <c r="O30" s="68"/>
      <c r="P30" s="68"/>
      <c r="Q30" s="210"/>
    </row>
    <row r="31" spans="1:17" ht="15" customHeight="1" x14ac:dyDescent="0.2">
      <c r="A31" s="48"/>
      <c r="B31" s="48"/>
      <c r="C31" s="60"/>
      <c r="D31" s="49"/>
      <c r="E31" s="49"/>
      <c r="F31" s="60"/>
      <c r="G31" s="61"/>
      <c r="H31" s="61"/>
      <c r="I31" s="65"/>
      <c r="J31" s="66"/>
      <c r="K31" s="66"/>
      <c r="L31" s="66"/>
      <c r="M31" s="67"/>
      <c r="N31" s="68"/>
      <c r="O31" s="68"/>
      <c r="P31" s="68"/>
      <c r="Q31" s="210"/>
    </row>
    <row r="32" spans="1:17" ht="15" customHeight="1" x14ac:dyDescent="0.2">
      <c r="A32" s="48"/>
      <c r="B32" s="48"/>
      <c r="C32" s="60"/>
      <c r="D32" s="49"/>
      <c r="E32" s="49"/>
      <c r="F32" s="60"/>
      <c r="G32" s="61"/>
      <c r="H32" s="61"/>
      <c r="I32" s="65"/>
      <c r="J32" s="66"/>
      <c r="K32" s="66"/>
      <c r="L32" s="66"/>
      <c r="M32" s="67"/>
      <c r="N32" s="68"/>
      <c r="O32" s="68"/>
      <c r="P32" s="68"/>
      <c r="Q32" s="210"/>
    </row>
    <row r="33" spans="1:18" ht="15" customHeight="1" x14ac:dyDescent="0.2">
      <c r="A33" s="48"/>
      <c r="B33" s="48"/>
      <c r="C33" s="60"/>
      <c r="D33" s="49"/>
      <c r="E33" s="49"/>
      <c r="F33" s="60"/>
      <c r="G33" s="61"/>
      <c r="H33" s="61"/>
      <c r="I33" s="65"/>
      <c r="J33" s="66"/>
      <c r="K33" s="66"/>
      <c r="L33" s="66"/>
      <c r="M33" s="67"/>
      <c r="N33" s="68"/>
      <c r="O33" s="68"/>
      <c r="P33" s="68"/>
      <c r="Q33" s="210"/>
    </row>
    <row r="34" spans="1:18" ht="15" customHeight="1" x14ac:dyDescent="0.2">
      <c r="A34" s="48"/>
      <c r="B34" s="48"/>
      <c r="C34" s="60"/>
      <c r="D34" s="49"/>
      <c r="E34" s="49"/>
      <c r="F34" s="60"/>
      <c r="G34" s="61"/>
      <c r="H34" s="61"/>
      <c r="I34" s="65"/>
      <c r="J34" s="66"/>
      <c r="K34" s="66"/>
      <c r="L34" s="66"/>
      <c r="M34" s="67"/>
      <c r="N34" s="68"/>
      <c r="O34" s="68"/>
      <c r="P34" s="68"/>
      <c r="Q34" s="210"/>
    </row>
    <row r="35" spans="1:18" ht="15" customHeight="1" x14ac:dyDescent="0.2">
      <c r="A35" s="48"/>
      <c r="B35" s="48"/>
      <c r="C35" s="60"/>
      <c r="D35" s="49"/>
      <c r="E35" s="49"/>
      <c r="F35" s="60"/>
      <c r="G35" s="61"/>
      <c r="H35" s="61"/>
      <c r="I35" s="65"/>
      <c r="J35" s="66"/>
      <c r="K35" s="66"/>
      <c r="L35" s="66"/>
      <c r="M35" s="67"/>
      <c r="N35" s="68"/>
      <c r="O35" s="68"/>
      <c r="P35" s="68"/>
      <c r="Q35" s="210"/>
    </row>
    <row r="36" spans="1:18" ht="15" customHeight="1" x14ac:dyDescent="0.2">
      <c r="A36" s="48"/>
      <c r="B36" s="48"/>
      <c r="C36" s="60"/>
      <c r="D36" s="49"/>
      <c r="E36" s="49"/>
      <c r="F36" s="60"/>
      <c r="G36" s="61"/>
      <c r="H36" s="61"/>
      <c r="I36" s="65"/>
      <c r="J36" s="66"/>
      <c r="K36" s="66"/>
      <c r="L36" s="66"/>
      <c r="M36" s="67"/>
      <c r="N36" s="68"/>
      <c r="O36" s="68"/>
      <c r="P36" s="68"/>
      <c r="Q36" s="210"/>
    </row>
    <row r="37" spans="1:18" ht="15" customHeight="1" x14ac:dyDescent="0.2">
      <c r="A37" s="48"/>
      <c r="B37" s="48"/>
      <c r="C37" s="60"/>
      <c r="D37" s="49"/>
      <c r="E37" s="49"/>
      <c r="F37" s="60"/>
      <c r="G37" s="61"/>
      <c r="H37" s="61"/>
      <c r="I37" s="65"/>
      <c r="J37" s="66"/>
      <c r="K37" s="66"/>
      <c r="L37" s="66"/>
      <c r="M37" s="67"/>
      <c r="N37" s="68"/>
      <c r="O37" s="68"/>
      <c r="P37" s="68"/>
      <c r="Q37" s="210"/>
    </row>
    <row r="38" spans="1:18" ht="15" customHeight="1" x14ac:dyDescent="0.2">
      <c r="A38" s="48"/>
      <c r="B38" s="48"/>
      <c r="C38" s="60"/>
      <c r="D38" s="49"/>
      <c r="E38" s="49"/>
      <c r="F38" s="60"/>
      <c r="G38" s="61"/>
      <c r="H38" s="61"/>
      <c r="I38" s="65"/>
      <c r="J38" s="66"/>
      <c r="K38" s="66"/>
      <c r="L38" s="66"/>
      <c r="M38" s="67"/>
      <c r="N38" s="68"/>
      <c r="O38" s="68"/>
      <c r="P38" s="68"/>
      <c r="Q38" s="210"/>
    </row>
    <row r="39" spans="1:18" ht="15" customHeight="1" x14ac:dyDescent="0.2">
      <c r="A39" s="48"/>
      <c r="B39" s="48"/>
      <c r="C39" s="60"/>
      <c r="D39" s="49"/>
      <c r="E39" s="49"/>
      <c r="F39" s="60"/>
      <c r="G39" s="61"/>
      <c r="H39" s="61"/>
      <c r="I39" s="65"/>
      <c r="J39" s="66"/>
      <c r="K39" s="66"/>
      <c r="L39" s="66"/>
      <c r="M39" s="67"/>
      <c r="N39" s="68"/>
      <c r="O39" s="68"/>
      <c r="P39" s="68"/>
      <c r="Q39" s="210"/>
    </row>
    <row r="40" spans="1:18" ht="15" customHeight="1" x14ac:dyDescent="0.2">
      <c r="A40" s="48"/>
      <c r="B40" s="48"/>
      <c r="C40" s="60"/>
      <c r="D40" s="49"/>
      <c r="E40" s="49"/>
      <c r="F40" s="60"/>
      <c r="G40" s="61"/>
      <c r="H40" s="61"/>
      <c r="I40" s="65"/>
      <c r="J40" s="66"/>
      <c r="K40" s="66"/>
      <c r="L40" s="66"/>
      <c r="M40" s="67"/>
      <c r="N40" s="68"/>
      <c r="O40" s="68"/>
      <c r="P40" s="68"/>
      <c r="Q40" s="210"/>
    </row>
    <row r="41" spans="1:18" ht="15" customHeight="1" x14ac:dyDescent="0.2">
      <c r="A41" s="48"/>
      <c r="B41" s="48"/>
      <c r="C41" s="60"/>
      <c r="D41" s="49"/>
      <c r="E41" s="49"/>
      <c r="F41" s="60"/>
      <c r="G41" s="61"/>
      <c r="H41" s="61"/>
      <c r="I41" s="65"/>
      <c r="J41" s="66"/>
      <c r="K41" s="66"/>
      <c r="L41" s="66"/>
      <c r="M41" s="67"/>
      <c r="N41" s="68"/>
      <c r="O41" s="68"/>
      <c r="P41" s="68"/>
      <c r="Q41" s="210"/>
    </row>
    <row r="42" spans="1:18" ht="15" customHeight="1" x14ac:dyDescent="0.2">
      <c r="A42" s="48"/>
      <c r="B42" s="48"/>
      <c r="C42" s="60"/>
      <c r="D42" s="49"/>
      <c r="E42" s="49"/>
      <c r="F42" s="60"/>
      <c r="G42" s="61"/>
      <c r="H42" s="61"/>
      <c r="I42" s="65"/>
      <c r="J42" s="66"/>
      <c r="K42" s="66"/>
      <c r="L42" s="66"/>
      <c r="M42" s="67"/>
      <c r="N42" s="68"/>
      <c r="O42" s="68"/>
      <c r="P42" s="68"/>
      <c r="Q42" s="210"/>
    </row>
    <row r="43" spans="1:18" ht="15" customHeight="1" x14ac:dyDescent="0.2">
      <c r="A43" s="48"/>
      <c r="B43" s="48"/>
      <c r="C43" s="60"/>
      <c r="D43" s="49"/>
      <c r="E43" s="49"/>
      <c r="F43" s="60"/>
      <c r="G43" s="61"/>
      <c r="H43" s="61"/>
      <c r="I43" s="65"/>
      <c r="J43" s="66"/>
      <c r="K43" s="66"/>
      <c r="L43" s="66"/>
      <c r="M43" s="67"/>
      <c r="N43" s="68"/>
      <c r="O43" s="68"/>
      <c r="P43" s="68"/>
      <c r="Q43" s="210"/>
    </row>
    <row r="44" spans="1:18" ht="15" customHeight="1" x14ac:dyDescent="0.2">
      <c r="A44" s="48"/>
      <c r="B44" s="48"/>
      <c r="C44" s="60"/>
      <c r="D44" s="49"/>
      <c r="E44" s="49"/>
      <c r="F44" s="60"/>
      <c r="G44" s="61"/>
      <c r="H44" s="61"/>
      <c r="I44" s="65"/>
      <c r="J44" s="66"/>
      <c r="K44" s="66"/>
      <c r="L44" s="66"/>
      <c r="M44" s="67"/>
      <c r="N44" s="68"/>
      <c r="O44" s="68"/>
      <c r="P44" s="68"/>
      <c r="Q44" s="210"/>
    </row>
    <row r="45" spans="1:18" ht="15" customHeight="1" x14ac:dyDescent="0.2">
      <c r="A45" s="48"/>
      <c r="B45" s="48"/>
      <c r="C45" s="60"/>
      <c r="D45" s="49"/>
      <c r="E45" s="49"/>
      <c r="F45" s="60"/>
      <c r="G45" s="61"/>
      <c r="H45" s="61"/>
      <c r="I45" s="65"/>
      <c r="J45" s="66"/>
      <c r="K45" s="66"/>
      <c r="L45" s="66"/>
      <c r="M45" s="67"/>
      <c r="N45" s="68"/>
      <c r="O45" s="68"/>
      <c r="P45" s="68"/>
      <c r="Q45" s="210"/>
    </row>
    <row r="46" spans="1:18" ht="15" customHeight="1" x14ac:dyDescent="0.2">
      <c r="A46" s="48"/>
      <c r="B46" s="48"/>
      <c r="C46" s="60"/>
      <c r="D46" s="49"/>
      <c r="E46" s="49"/>
      <c r="F46" s="60"/>
      <c r="G46" s="61"/>
      <c r="H46" s="61"/>
      <c r="I46" s="65"/>
      <c r="J46" s="66"/>
      <c r="K46" s="66"/>
      <c r="L46" s="66"/>
      <c r="M46" s="67"/>
      <c r="N46" s="68"/>
      <c r="O46" s="68"/>
      <c r="P46" s="68"/>
      <c r="Q46" s="210"/>
      <c r="R46" s="223"/>
    </row>
    <row r="47" spans="1:18" ht="15" customHeight="1" x14ac:dyDescent="0.2">
      <c r="A47" s="48"/>
      <c r="B47" s="48"/>
      <c r="C47" s="60"/>
      <c r="D47" s="49"/>
      <c r="E47" s="49"/>
      <c r="F47" s="60"/>
      <c r="G47" s="61"/>
      <c r="H47" s="61"/>
      <c r="I47" s="65"/>
      <c r="J47" s="66"/>
      <c r="K47" s="66"/>
      <c r="L47" s="66"/>
      <c r="M47" s="67"/>
      <c r="N47" s="68"/>
      <c r="O47" s="68"/>
      <c r="P47" s="68"/>
      <c r="Q47" s="210"/>
    </row>
    <row r="48" spans="1:18" ht="15" customHeight="1" x14ac:dyDescent="0.2">
      <c r="A48" s="48"/>
      <c r="B48" s="48"/>
      <c r="C48" s="60"/>
      <c r="D48" s="49"/>
      <c r="E48" s="49"/>
      <c r="F48" s="60"/>
      <c r="G48" s="61"/>
      <c r="H48" s="61"/>
      <c r="I48" s="65"/>
      <c r="J48" s="66"/>
      <c r="K48" s="66"/>
      <c r="L48" s="66"/>
      <c r="M48" s="67"/>
      <c r="N48" s="68"/>
      <c r="O48" s="68"/>
      <c r="P48" s="68"/>
      <c r="Q48" s="210"/>
    </row>
    <row r="49" spans="1:17" ht="15" customHeight="1" x14ac:dyDescent="0.2">
      <c r="A49" s="48"/>
      <c r="B49" s="48"/>
      <c r="C49" s="60"/>
      <c r="D49" s="49"/>
      <c r="E49" s="49"/>
      <c r="F49" s="60"/>
      <c r="G49" s="61"/>
      <c r="H49" s="61"/>
      <c r="I49" s="65"/>
      <c r="J49" s="66"/>
      <c r="K49" s="66"/>
      <c r="L49" s="66"/>
      <c r="M49" s="67"/>
      <c r="N49" s="68"/>
      <c r="O49" s="68"/>
      <c r="P49" s="68"/>
      <c r="Q49" s="210"/>
    </row>
    <row r="50" spans="1:17" ht="15" customHeight="1" x14ac:dyDescent="0.2">
      <c r="A50" s="48"/>
      <c r="B50" s="48"/>
      <c r="C50" s="60"/>
      <c r="D50" s="49"/>
      <c r="E50" s="49"/>
      <c r="F50" s="60"/>
      <c r="G50" s="61"/>
      <c r="H50" s="61"/>
      <c r="I50" s="65"/>
      <c r="J50" s="66"/>
      <c r="K50" s="66"/>
      <c r="L50" s="66"/>
      <c r="M50" s="67"/>
      <c r="N50" s="68"/>
      <c r="O50" s="68"/>
      <c r="P50" s="68"/>
      <c r="Q50" s="210"/>
    </row>
    <row r="51" spans="1:17" ht="15" customHeight="1" x14ac:dyDescent="0.2">
      <c r="A51" s="48"/>
      <c r="B51" s="48"/>
      <c r="C51" s="60"/>
      <c r="D51" s="49"/>
      <c r="E51" s="49"/>
      <c r="F51" s="60"/>
      <c r="G51" s="61"/>
      <c r="H51" s="61"/>
      <c r="I51" s="65"/>
      <c r="J51" s="66"/>
      <c r="K51" s="66"/>
      <c r="L51" s="66"/>
      <c r="M51" s="67"/>
      <c r="N51" s="68"/>
      <c r="O51" s="68"/>
      <c r="P51" s="68"/>
      <c r="Q51" s="210"/>
    </row>
    <row r="52" spans="1:17" ht="15" customHeight="1" x14ac:dyDescent="0.2">
      <c r="A52" s="48"/>
      <c r="B52" s="48"/>
      <c r="C52" s="60"/>
      <c r="D52" s="49"/>
      <c r="E52" s="49"/>
      <c r="F52" s="60"/>
      <c r="G52" s="61"/>
      <c r="H52" s="61"/>
      <c r="I52" s="65"/>
      <c r="J52" s="66"/>
      <c r="K52" s="66"/>
      <c r="L52" s="66"/>
      <c r="M52" s="67"/>
      <c r="N52" s="68"/>
      <c r="O52" s="68"/>
      <c r="P52" s="68"/>
      <c r="Q52" s="210"/>
    </row>
    <row r="53" spans="1:17" ht="15" customHeight="1" x14ac:dyDescent="0.2">
      <c r="A53" s="48"/>
      <c r="B53" s="48"/>
      <c r="C53" s="60"/>
      <c r="D53" s="49"/>
      <c r="E53" s="49"/>
      <c r="F53" s="60"/>
      <c r="G53" s="61"/>
      <c r="H53" s="61"/>
      <c r="I53" s="65"/>
      <c r="J53" s="66"/>
      <c r="K53" s="66"/>
      <c r="L53" s="66"/>
      <c r="M53" s="67"/>
      <c r="N53" s="68"/>
      <c r="O53" s="68"/>
      <c r="P53" s="68"/>
      <c r="Q53" s="210"/>
    </row>
    <row r="54" spans="1:17" ht="15" customHeight="1" x14ac:dyDescent="0.2">
      <c r="A54" s="48"/>
      <c r="B54" s="48"/>
      <c r="C54" s="60"/>
      <c r="D54" s="49"/>
      <c r="E54" s="49"/>
      <c r="F54" s="60"/>
      <c r="G54" s="61"/>
      <c r="H54" s="61"/>
      <c r="I54" s="65"/>
      <c r="J54" s="66"/>
      <c r="K54" s="66"/>
      <c r="L54" s="66"/>
      <c r="M54" s="67"/>
      <c r="N54" s="68"/>
      <c r="O54" s="68"/>
      <c r="P54" s="68"/>
      <c r="Q54" s="210"/>
    </row>
    <row r="55" spans="1:17" ht="15" customHeight="1" x14ac:dyDescent="0.2">
      <c r="A55" s="48"/>
      <c r="B55" s="48"/>
      <c r="C55" s="60"/>
      <c r="D55" s="49"/>
      <c r="E55" s="49"/>
      <c r="F55" s="60"/>
      <c r="G55" s="61"/>
      <c r="H55" s="61"/>
      <c r="I55" s="65"/>
      <c r="J55" s="66"/>
      <c r="K55" s="66"/>
      <c r="L55" s="66"/>
      <c r="M55" s="67"/>
      <c r="N55" s="68"/>
      <c r="O55" s="68"/>
      <c r="P55" s="68"/>
      <c r="Q55" s="210"/>
    </row>
    <row r="56" spans="1:17" ht="15" customHeight="1" x14ac:dyDescent="0.2">
      <c r="A56" s="48"/>
      <c r="B56" s="48"/>
      <c r="C56" s="60"/>
      <c r="D56" s="49"/>
      <c r="E56" s="49"/>
      <c r="F56" s="60"/>
      <c r="G56" s="61"/>
      <c r="H56" s="61"/>
      <c r="I56" s="65"/>
      <c r="J56" s="66"/>
      <c r="K56" s="66"/>
      <c r="L56" s="66"/>
      <c r="M56" s="67"/>
      <c r="N56" s="68"/>
      <c r="O56" s="68"/>
      <c r="P56" s="68"/>
      <c r="Q56" s="210"/>
    </row>
    <row r="57" spans="1:17" ht="15" customHeight="1" x14ac:dyDescent="0.2">
      <c r="A57" s="48"/>
      <c r="B57" s="48"/>
      <c r="C57" s="60"/>
      <c r="D57" s="49"/>
      <c r="E57" s="49"/>
      <c r="F57" s="60"/>
      <c r="G57" s="61"/>
      <c r="H57" s="61"/>
      <c r="I57" s="65"/>
      <c r="J57" s="66"/>
      <c r="K57" s="66"/>
      <c r="L57" s="66"/>
      <c r="M57" s="67"/>
      <c r="N57" s="68"/>
      <c r="O57" s="68"/>
      <c r="P57" s="68"/>
      <c r="Q57" s="210"/>
    </row>
    <row r="58" spans="1:17" ht="15" customHeight="1" x14ac:dyDescent="0.2">
      <c r="A58" s="48"/>
      <c r="B58" s="48"/>
      <c r="C58" s="60"/>
      <c r="D58" s="49"/>
      <c r="E58" s="49"/>
      <c r="F58" s="60"/>
      <c r="G58" s="61"/>
      <c r="H58" s="61"/>
      <c r="I58" s="65"/>
      <c r="J58" s="66"/>
      <c r="K58" s="66"/>
      <c r="L58" s="66"/>
      <c r="M58" s="67"/>
      <c r="N58" s="68"/>
      <c r="O58" s="68"/>
      <c r="P58" s="68"/>
      <c r="Q58" s="210"/>
    </row>
    <row r="59" spans="1:17" ht="15" customHeight="1" x14ac:dyDescent="0.2">
      <c r="A59" s="48"/>
      <c r="B59" s="48"/>
      <c r="C59" s="60"/>
      <c r="D59" s="49"/>
      <c r="E59" s="49"/>
      <c r="F59" s="60"/>
      <c r="G59" s="61"/>
      <c r="H59" s="61"/>
      <c r="I59" s="65"/>
      <c r="J59" s="66"/>
      <c r="K59" s="66"/>
      <c r="L59" s="66"/>
      <c r="M59" s="67"/>
      <c r="N59" s="68"/>
      <c r="O59" s="68"/>
      <c r="P59" s="68"/>
      <c r="Q59" s="210"/>
    </row>
    <row r="60" spans="1:17" ht="15" customHeight="1" x14ac:dyDescent="0.2">
      <c r="A60" s="48"/>
      <c r="B60" s="48"/>
      <c r="C60" s="60"/>
      <c r="D60" s="49"/>
      <c r="E60" s="49"/>
      <c r="F60" s="60"/>
      <c r="G60" s="61"/>
      <c r="H60" s="61"/>
      <c r="I60" s="65"/>
      <c r="J60" s="66"/>
      <c r="K60" s="66"/>
      <c r="L60" s="66"/>
      <c r="M60" s="67"/>
      <c r="N60" s="68"/>
      <c r="O60" s="68"/>
      <c r="P60" s="68"/>
      <c r="Q60" s="210"/>
    </row>
    <row r="61" spans="1:17" ht="15" customHeight="1" x14ac:dyDescent="0.2">
      <c r="A61" s="48"/>
      <c r="B61" s="48"/>
      <c r="C61" s="60"/>
      <c r="D61" s="49"/>
      <c r="E61" s="49"/>
      <c r="F61" s="60"/>
      <c r="G61" s="61"/>
      <c r="H61" s="61"/>
      <c r="I61" s="65"/>
      <c r="J61" s="66"/>
      <c r="K61" s="66"/>
      <c r="L61" s="66"/>
      <c r="M61" s="67"/>
      <c r="N61" s="68"/>
      <c r="O61" s="68"/>
      <c r="P61" s="68"/>
      <c r="Q61" s="210"/>
    </row>
    <row r="62" spans="1:17" ht="15" customHeight="1" x14ac:dyDescent="0.2">
      <c r="A62" s="48"/>
      <c r="B62" s="48"/>
      <c r="C62" s="60"/>
      <c r="D62" s="49"/>
      <c r="E62" s="49"/>
      <c r="F62" s="60"/>
      <c r="G62" s="61"/>
      <c r="H62" s="61"/>
      <c r="I62" s="65"/>
      <c r="J62" s="66"/>
      <c r="K62" s="66"/>
      <c r="L62" s="66"/>
      <c r="M62" s="67"/>
      <c r="N62" s="68"/>
      <c r="O62" s="68"/>
      <c r="P62" s="68"/>
      <c r="Q62" s="210"/>
    </row>
    <row r="63" spans="1:17" ht="15" customHeight="1" x14ac:dyDescent="0.2">
      <c r="A63" s="48"/>
      <c r="B63" s="48"/>
      <c r="C63" s="60"/>
      <c r="D63" s="49"/>
      <c r="E63" s="49"/>
      <c r="F63" s="60"/>
      <c r="G63" s="61"/>
      <c r="H63" s="61"/>
      <c r="I63" s="65"/>
      <c r="J63" s="66"/>
      <c r="K63" s="66"/>
      <c r="L63" s="66"/>
      <c r="M63" s="67"/>
      <c r="N63" s="68"/>
      <c r="O63" s="68"/>
      <c r="P63" s="68"/>
      <c r="Q63" s="210"/>
    </row>
    <row r="64" spans="1:17" ht="15" customHeight="1" x14ac:dyDescent="0.2">
      <c r="A64" s="48"/>
      <c r="B64" s="48"/>
      <c r="C64" s="60"/>
      <c r="D64" s="49"/>
      <c r="E64" s="49"/>
      <c r="F64" s="60"/>
      <c r="G64" s="61"/>
      <c r="H64" s="61"/>
      <c r="I64" s="65"/>
      <c r="J64" s="66"/>
      <c r="K64" s="66"/>
      <c r="L64" s="66"/>
      <c r="M64" s="67"/>
      <c r="N64" s="68"/>
      <c r="O64" s="68"/>
      <c r="P64" s="68"/>
      <c r="Q64" s="210"/>
    </row>
    <row r="65" spans="1:17" ht="15" customHeight="1" x14ac:dyDescent="0.2">
      <c r="A65" s="48"/>
      <c r="B65" s="48"/>
      <c r="C65" s="60"/>
      <c r="D65" s="49"/>
      <c r="E65" s="49"/>
      <c r="F65" s="60"/>
      <c r="G65" s="61"/>
      <c r="H65" s="61"/>
      <c r="I65" s="65"/>
      <c r="J65" s="66"/>
      <c r="K65" s="66"/>
      <c r="L65" s="66"/>
      <c r="M65" s="67"/>
      <c r="N65" s="68"/>
      <c r="O65" s="68"/>
      <c r="P65" s="68"/>
      <c r="Q65" s="210"/>
    </row>
    <row r="66" spans="1:17" ht="15" customHeight="1" x14ac:dyDescent="0.2">
      <c r="A66" s="48"/>
      <c r="B66" s="48"/>
      <c r="C66" s="60"/>
      <c r="D66" s="49"/>
      <c r="E66" s="49"/>
      <c r="F66" s="60"/>
      <c r="G66" s="61"/>
      <c r="H66" s="61"/>
      <c r="I66" s="65"/>
      <c r="J66" s="66"/>
      <c r="K66" s="66"/>
      <c r="L66" s="66"/>
      <c r="M66" s="67"/>
      <c r="N66" s="68"/>
      <c r="O66" s="68"/>
      <c r="P66" s="68"/>
      <c r="Q66" s="210"/>
    </row>
    <row r="67" spans="1:17" ht="15" customHeight="1" x14ac:dyDescent="0.2">
      <c r="A67" s="48"/>
      <c r="B67" s="48"/>
      <c r="C67" s="60"/>
      <c r="D67" s="49"/>
      <c r="E67" s="49"/>
      <c r="F67" s="60"/>
      <c r="G67" s="61"/>
      <c r="H67" s="61"/>
      <c r="I67" s="65"/>
      <c r="J67" s="66"/>
      <c r="K67" s="66"/>
      <c r="L67" s="66"/>
      <c r="M67" s="67"/>
      <c r="N67" s="68"/>
      <c r="O67" s="68"/>
      <c r="P67" s="68"/>
      <c r="Q67" s="210"/>
    </row>
    <row r="68" spans="1:17" ht="15" customHeight="1" x14ac:dyDescent="0.2">
      <c r="A68" s="48"/>
      <c r="B68" s="48"/>
      <c r="C68" s="60"/>
      <c r="D68" s="49"/>
      <c r="E68" s="49"/>
      <c r="F68" s="60"/>
      <c r="G68" s="61"/>
      <c r="H68" s="61"/>
      <c r="I68" s="65"/>
      <c r="J68" s="66"/>
      <c r="K68" s="66"/>
      <c r="L68" s="66"/>
      <c r="M68" s="67"/>
      <c r="N68" s="68"/>
      <c r="O68" s="68"/>
      <c r="P68" s="68"/>
      <c r="Q68" s="210"/>
    </row>
    <row r="69" spans="1:17" ht="15" customHeight="1" x14ac:dyDescent="0.2">
      <c r="A69" s="48"/>
      <c r="B69" s="48"/>
      <c r="C69" s="60"/>
      <c r="D69" s="49"/>
      <c r="E69" s="49"/>
      <c r="F69" s="60"/>
      <c r="G69" s="61"/>
      <c r="H69" s="61"/>
      <c r="I69" s="65"/>
      <c r="J69" s="66"/>
      <c r="K69" s="66"/>
      <c r="L69" s="66"/>
      <c r="M69" s="67"/>
      <c r="N69" s="68"/>
      <c r="O69" s="68"/>
      <c r="P69" s="68"/>
      <c r="Q69" s="210"/>
    </row>
    <row r="70" spans="1:17" ht="15" customHeight="1" x14ac:dyDescent="0.2">
      <c r="A70" s="48"/>
      <c r="B70" s="48"/>
      <c r="C70" s="60"/>
      <c r="D70" s="49"/>
      <c r="E70" s="49"/>
      <c r="F70" s="60"/>
      <c r="G70" s="61"/>
      <c r="H70" s="61"/>
      <c r="I70" s="65"/>
      <c r="J70" s="66"/>
      <c r="K70" s="66"/>
      <c r="L70" s="66"/>
      <c r="M70" s="67"/>
      <c r="N70" s="68"/>
      <c r="O70" s="68"/>
      <c r="P70" s="68"/>
      <c r="Q70" s="210"/>
    </row>
    <row r="71" spans="1:17" ht="15" customHeight="1" x14ac:dyDescent="0.2">
      <c r="A71" s="48"/>
      <c r="B71" s="48"/>
      <c r="C71" s="60"/>
      <c r="D71" s="49"/>
      <c r="E71" s="49"/>
      <c r="F71" s="60"/>
      <c r="G71" s="61"/>
      <c r="H71" s="61"/>
      <c r="I71" s="65"/>
      <c r="J71" s="66"/>
      <c r="K71" s="66"/>
      <c r="L71" s="66"/>
      <c r="M71" s="67"/>
      <c r="N71" s="68"/>
      <c r="O71" s="68"/>
      <c r="P71" s="68"/>
      <c r="Q71" s="210"/>
    </row>
    <row r="72" spans="1:17" ht="15" customHeight="1" x14ac:dyDescent="0.2">
      <c r="A72" s="48"/>
      <c r="B72" s="48"/>
      <c r="C72" s="60"/>
      <c r="D72" s="49"/>
      <c r="E72" s="49"/>
      <c r="F72" s="60"/>
      <c r="G72" s="61"/>
      <c r="H72" s="61"/>
      <c r="I72" s="65"/>
      <c r="J72" s="66"/>
      <c r="K72" s="66"/>
      <c r="L72" s="66"/>
      <c r="M72" s="67"/>
      <c r="N72" s="68"/>
      <c r="O72" s="68"/>
      <c r="P72" s="68"/>
      <c r="Q72" s="210"/>
    </row>
    <row r="73" spans="1:17" ht="15" customHeight="1" x14ac:dyDescent="0.2">
      <c r="A73" s="48"/>
      <c r="B73" s="48"/>
      <c r="C73" s="60"/>
      <c r="D73" s="49"/>
      <c r="E73" s="49"/>
      <c r="F73" s="60"/>
      <c r="G73" s="61"/>
      <c r="H73" s="61"/>
      <c r="I73" s="65"/>
      <c r="J73" s="66"/>
      <c r="K73" s="66"/>
      <c r="L73" s="66"/>
      <c r="M73" s="67"/>
      <c r="N73" s="68"/>
      <c r="O73" s="68"/>
      <c r="P73" s="68"/>
      <c r="Q73" s="210"/>
    </row>
    <row r="74" spans="1:17" ht="15" customHeight="1" x14ac:dyDescent="0.2">
      <c r="A74" s="48"/>
      <c r="B74" s="48"/>
      <c r="C74" s="60"/>
      <c r="D74" s="49"/>
      <c r="E74" s="49"/>
      <c r="F74" s="60"/>
      <c r="G74" s="61"/>
      <c r="H74" s="61"/>
      <c r="I74" s="65"/>
      <c r="J74" s="66"/>
      <c r="K74" s="66"/>
      <c r="L74" s="66"/>
      <c r="M74" s="67"/>
      <c r="N74" s="68"/>
      <c r="O74" s="68"/>
      <c r="P74" s="68"/>
      <c r="Q74" s="210"/>
    </row>
    <row r="75" spans="1:17" ht="15" customHeight="1" x14ac:dyDescent="0.2">
      <c r="A75" s="48"/>
      <c r="B75" s="48"/>
      <c r="C75" s="60"/>
      <c r="D75" s="49"/>
      <c r="E75" s="49"/>
      <c r="F75" s="60"/>
      <c r="G75" s="61"/>
      <c r="H75" s="61"/>
      <c r="I75" s="65"/>
      <c r="J75" s="66"/>
      <c r="K75" s="66"/>
      <c r="L75" s="66"/>
      <c r="M75" s="67"/>
      <c r="N75" s="68"/>
      <c r="O75" s="68"/>
      <c r="P75" s="68"/>
      <c r="Q75" s="210"/>
    </row>
    <row r="76" spans="1:17" ht="15" customHeight="1" x14ac:dyDescent="0.2">
      <c r="A76" s="48"/>
      <c r="B76" s="48"/>
      <c r="C76" s="60"/>
      <c r="D76" s="49"/>
      <c r="E76" s="49"/>
      <c r="F76" s="60"/>
      <c r="G76" s="61"/>
      <c r="H76" s="61"/>
      <c r="I76" s="65"/>
      <c r="J76" s="66"/>
      <c r="K76" s="66"/>
      <c r="L76" s="66"/>
      <c r="M76" s="67"/>
      <c r="N76" s="68"/>
      <c r="O76" s="68"/>
      <c r="P76" s="68"/>
      <c r="Q76" s="210"/>
    </row>
    <row r="77" spans="1:17" ht="15" customHeight="1" x14ac:dyDescent="0.2">
      <c r="A77" s="48"/>
      <c r="B77" s="48"/>
      <c r="C77" s="60"/>
      <c r="D77" s="49"/>
      <c r="E77" s="49"/>
      <c r="F77" s="60"/>
      <c r="G77" s="61"/>
      <c r="H77" s="61"/>
      <c r="I77" s="65"/>
      <c r="J77" s="66"/>
      <c r="K77" s="66"/>
      <c r="L77" s="66"/>
      <c r="M77" s="67"/>
      <c r="N77" s="68"/>
      <c r="O77" s="68"/>
      <c r="P77" s="68"/>
      <c r="Q77" s="210"/>
    </row>
    <row r="78" spans="1:17" ht="15" customHeight="1" x14ac:dyDescent="0.2">
      <c r="A78" s="48"/>
      <c r="B78" s="48"/>
      <c r="C78" s="60"/>
      <c r="D78" s="49"/>
      <c r="E78" s="49"/>
      <c r="F78" s="60"/>
      <c r="G78" s="61"/>
      <c r="H78" s="61"/>
      <c r="I78" s="65"/>
      <c r="J78" s="66"/>
      <c r="K78" s="66"/>
      <c r="L78" s="66"/>
      <c r="M78" s="67"/>
      <c r="N78" s="68"/>
      <c r="O78" s="68"/>
      <c r="P78" s="68"/>
      <c r="Q78" s="210"/>
    </row>
    <row r="79" spans="1:17" ht="15" customHeight="1" x14ac:dyDescent="0.2">
      <c r="A79" s="48"/>
      <c r="B79" s="48"/>
      <c r="C79" s="60"/>
      <c r="D79" s="49"/>
      <c r="E79" s="49"/>
      <c r="F79" s="60"/>
      <c r="G79" s="61"/>
      <c r="H79" s="61"/>
      <c r="I79" s="65"/>
      <c r="J79" s="66"/>
      <c r="K79" s="66"/>
      <c r="L79" s="66"/>
      <c r="M79" s="67"/>
      <c r="N79" s="68"/>
      <c r="O79" s="68"/>
      <c r="P79" s="68"/>
      <c r="Q79" s="210"/>
    </row>
    <row r="80" spans="1:17" ht="15" customHeight="1" x14ac:dyDescent="0.2">
      <c r="A80" s="48"/>
      <c r="B80" s="48"/>
      <c r="C80" s="60"/>
      <c r="D80" s="49"/>
      <c r="E80" s="49"/>
      <c r="F80" s="60"/>
      <c r="G80" s="61"/>
      <c r="H80" s="61"/>
      <c r="I80" s="65"/>
      <c r="J80" s="66"/>
      <c r="K80" s="66"/>
      <c r="L80" s="66"/>
      <c r="M80" s="67"/>
      <c r="N80" s="68"/>
      <c r="O80" s="68"/>
      <c r="P80" s="68"/>
      <c r="Q80" s="210"/>
    </row>
    <row r="81" spans="1:17" ht="15" customHeight="1" x14ac:dyDescent="0.2">
      <c r="A81" s="48"/>
      <c r="B81" s="48"/>
      <c r="C81" s="60"/>
      <c r="D81" s="49"/>
      <c r="E81" s="49"/>
      <c r="F81" s="60"/>
      <c r="G81" s="61"/>
      <c r="H81" s="61"/>
      <c r="I81" s="65"/>
      <c r="J81" s="66"/>
      <c r="K81" s="66"/>
      <c r="L81" s="66"/>
      <c r="M81" s="67"/>
      <c r="N81" s="68"/>
      <c r="O81" s="68"/>
      <c r="P81" s="68"/>
      <c r="Q81" s="210"/>
    </row>
    <row r="82" spans="1:17" ht="15" customHeight="1" x14ac:dyDescent="0.2">
      <c r="A82" s="48"/>
      <c r="B82" s="48"/>
      <c r="C82" s="60"/>
      <c r="D82" s="49"/>
      <c r="E82" s="49"/>
      <c r="F82" s="60"/>
      <c r="G82" s="61"/>
      <c r="H82" s="61"/>
      <c r="I82" s="65"/>
      <c r="J82" s="66"/>
      <c r="K82" s="66"/>
      <c r="L82" s="66"/>
      <c r="M82" s="67"/>
      <c r="N82" s="68"/>
      <c r="O82" s="68"/>
      <c r="P82" s="68"/>
      <c r="Q82" s="210"/>
    </row>
    <row r="83" spans="1:17" ht="15" customHeight="1" x14ac:dyDescent="0.2">
      <c r="A83" s="48"/>
      <c r="B83" s="48"/>
      <c r="C83" s="60"/>
      <c r="D83" s="49"/>
      <c r="E83" s="49"/>
      <c r="F83" s="60"/>
      <c r="G83" s="61"/>
      <c r="H83" s="61"/>
      <c r="I83" s="65"/>
      <c r="J83" s="66"/>
      <c r="K83" s="66"/>
      <c r="L83" s="66"/>
      <c r="M83" s="67"/>
      <c r="N83" s="68"/>
      <c r="O83" s="68"/>
      <c r="P83" s="68"/>
      <c r="Q83" s="210"/>
    </row>
    <row r="84" spans="1:17" ht="15" customHeight="1" x14ac:dyDescent="0.2">
      <c r="A84" s="48"/>
      <c r="B84" s="48"/>
      <c r="C84" s="60"/>
      <c r="D84" s="49"/>
      <c r="E84" s="49"/>
      <c r="F84" s="60"/>
      <c r="G84" s="61"/>
      <c r="H84" s="61"/>
      <c r="I84" s="65"/>
      <c r="J84" s="66"/>
      <c r="K84" s="66"/>
      <c r="L84" s="66"/>
      <c r="M84" s="67"/>
      <c r="N84" s="68"/>
      <c r="O84" s="68"/>
      <c r="P84" s="68"/>
      <c r="Q84" s="210"/>
    </row>
    <row r="85" spans="1:17" ht="15" customHeight="1" x14ac:dyDescent="0.2">
      <c r="A85" s="48"/>
      <c r="B85" s="48"/>
      <c r="C85" s="60"/>
      <c r="D85" s="49"/>
      <c r="E85" s="49"/>
      <c r="F85" s="60"/>
      <c r="G85" s="61"/>
      <c r="H85" s="61"/>
      <c r="I85" s="65"/>
      <c r="J85" s="66"/>
      <c r="K85" s="66"/>
      <c r="L85" s="66"/>
      <c r="M85" s="67"/>
      <c r="N85" s="68"/>
      <c r="O85" s="68"/>
      <c r="P85" s="68"/>
      <c r="Q85" s="210"/>
    </row>
    <row r="86" spans="1:17" ht="15" customHeight="1" x14ac:dyDescent="0.2">
      <c r="A86" s="48"/>
      <c r="B86" s="48"/>
      <c r="C86" s="60"/>
      <c r="D86" s="49"/>
      <c r="E86" s="49"/>
      <c r="F86" s="60"/>
      <c r="G86" s="61"/>
      <c r="H86" s="61"/>
      <c r="I86" s="65"/>
      <c r="J86" s="66"/>
      <c r="K86" s="66"/>
      <c r="L86" s="66"/>
      <c r="M86" s="67"/>
      <c r="N86" s="68"/>
      <c r="O86" s="68"/>
      <c r="P86" s="68"/>
      <c r="Q86" s="210"/>
    </row>
    <row r="87" spans="1:17" ht="15" customHeight="1" x14ac:dyDescent="0.2">
      <c r="A87" s="48"/>
      <c r="B87" s="48"/>
      <c r="C87" s="60"/>
      <c r="D87" s="49"/>
      <c r="E87" s="49"/>
      <c r="F87" s="60"/>
      <c r="G87" s="61"/>
      <c r="H87" s="61"/>
      <c r="I87" s="65"/>
      <c r="J87" s="66"/>
      <c r="K87" s="66"/>
      <c r="L87" s="66"/>
      <c r="M87" s="67"/>
      <c r="N87" s="68"/>
      <c r="O87" s="68"/>
      <c r="P87" s="68"/>
      <c r="Q87" s="210"/>
    </row>
    <row r="88" spans="1:17" ht="15" customHeight="1" x14ac:dyDescent="0.2">
      <c r="A88" s="48"/>
      <c r="B88" s="48"/>
      <c r="C88" s="60"/>
      <c r="D88" s="49"/>
      <c r="E88" s="49"/>
      <c r="F88" s="60"/>
      <c r="G88" s="61"/>
      <c r="H88" s="61"/>
      <c r="I88" s="65"/>
      <c r="J88" s="66"/>
      <c r="K88" s="66"/>
      <c r="L88" s="66"/>
      <c r="M88" s="67"/>
      <c r="N88" s="68"/>
      <c r="O88" s="68"/>
      <c r="P88" s="68"/>
      <c r="Q88" s="210"/>
    </row>
    <row r="89" spans="1:17" ht="15" customHeight="1" x14ac:dyDescent="0.2">
      <c r="A89" s="48"/>
      <c r="B89" s="48"/>
      <c r="C89" s="60"/>
      <c r="D89" s="49"/>
      <c r="E89" s="49"/>
      <c r="F89" s="60"/>
      <c r="G89" s="61"/>
      <c r="H89" s="61"/>
      <c r="I89" s="65"/>
      <c r="J89" s="66"/>
      <c r="K89" s="66"/>
      <c r="L89" s="66"/>
      <c r="M89" s="67"/>
      <c r="N89" s="68"/>
      <c r="O89" s="68"/>
      <c r="P89" s="68"/>
      <c r="Q89" s="210"/>
    </row>
    <row r="90" spans="1:17" ht="15" customHeight="1" x14ac:dyDescent="0.2">
      <c r="A90" s="48"/>
      <c r="B90" s="48"/>
      <c r="C90" s="60"/>
      <c r="D90" s="49"/>
      <c r="E90" s="49"/>
      <c r="F90" s="60"/>
      <c r="G90" s="61"/>
      <c r="H90" s="61"/>
      <c r="I90" s="65"/>
      <c r="J90" s="66"/>
      <c r="K90" s="66"/>
      <c r="L90" s="66"/>
      <c r="M90" s="67"/>
      <c r="N90" s="68"/>
      <c r="O90" s="68"/>
      <c r="P90" s="68"/>
      <c r="Q90" s="210"/>
    </row>
    <row r="91" spans="1:17" ht="15" customHeight="1" x14ac:dyDescent="0.2">
      <c r="A91" s="48"/>
      <c r="B91" s="48"/>
      <c r="C91" s="60"/>
      <c r="D91" s="49"/>
      <c r="E91" s="49"/>
      <c r="F91" s="60"/>
      <c r="G91" s="61"/>
      <c r="H91" s="61"/>
      <c r="I91" s="65"/>
      <c r="J91" s="66"/>
      <c r="K91" s="66"/>
      <c r="L91" s="66"/>
      <c r="M91" s="67"/>
      <c r="N91" s="68"/>
      <c r="O91" s="68"/>
      <c r="P91" s="68"/>
      <c r="Q91" s="210"/>
    </row>
    <row r="92" spans="1:17" ht="15" customHeight="1" x14ac:dyDescent="0.2">
      <c r="A92" s="48"/>
      <c r="B92" s="48"/>
      <c r="C92" s="60"/>
      <c r="D92" s="49"/>
      <c r="E92" s="49"/>
      <c r="F92" s="60"/>
      <c r="G92" s="61"/>
      <c r="H92" s="61"/>
      <c r="I92" s="65"/>
      <c r="J92" s="66"/>
      <c r="K92" s="66"/>
      <c r="L92" s="66"/>
      <c r="M92" s="67"/>
      <c r="N92" s="68"/>
      <c r="O92" s="68"/>
      <c r="P92" s="68"/>
      <c r="Q92" s="210"/>
    </row>
    <row r="93" spans="1:17" ht="15" customHeight="1" x14ac:dyDescent="0.2">
      <c r="A93" s="48"/>
      <c r="B93" s="48"/>
      <c r="C93" s="60"/>
      <c r="D93" s="49"/>
      <c r="E93" s="49"/>
      <c r="F93" s="60"/>
      <c r="G93" s="61"/>
      <c r="H93" s="61"/>
      <c r="I93" s="65"/>
      <c r="J93" s="66"/>
      <c r="K93" s="66"/>
      <c r="L93" s="66"/>
      <c r="M93" s="67"/>
      <c r="N93" s="68"/>
      <c r="O93" s="68"/>
      <c r="P93" s="68"/>
      <c r="Q93" s="210"/>
    </row>
    <row r="94" spans="1:17" ht="15" customHeight="1" x14ac:dyDescent="0.2">
      <c r="A94" s="48"/>
      <c r="B94" s="48"/>
      <c r="C94" s="60"/>
      <c r="D94" s="49"/>
      <c r="E94" s="49"/>
      <c r="F94" s="60"/>
      <c r="G94" s="61"/>
      <c r="H94" s="61"/>
      <c r="I94" s="65"/>
      <c r="J94" s="66"/>
      <c r="K94" s="66"/>
      <c r="L94" s="66"/>
      <c r="M94" s="67"/>
      <c r="N94" s="68"/>
      <c r="O94" s="68"/>
      <c r="P94" s="68"/>
      <c r="Q94" s="210"/>
    </row>
    <row r="95" spans="1:17" ht="15" customHeight="1" x14ac:dyDescent="0.2">
      <c r="A95" s="48"/>
      <c r="B95" s="48"/>
      <c r="C95" s="60"/>
      <c r="D95" s="49"/>
      <c r="E95" s="49"/>
      <c r="F95" s="60"/>
      <c r="G95" s="61"/>
      <c r="H95" s="61"/>
      <c r="I95" s="65"/>
      <c r="J95" s="66"/>
      <c r="K95" s="66"/>
      <c r="L95" s="66"/>
      <c r="M95" s="67"/>
      <c r="N95" s="68"/>
      <c r="O95" s="68"/>
      <c r="P95" s="68"/>
      <c r="Q95" s="210"/>
    </row>
    <row r="96" spans="1:17" ht="15" customHeight="1" x14ac:dyDescent="0.2">
      <c r="A96" s="48"/>
      <c r="B96" s="48"/>
      <c r="C96" s="60"/>
      <c r="D96" s="49"/>
      <c r="E96" s="49"/>
      <c r="F96" s="60"/>
      <c r="G96" s="61"/>
      <c r="H96" s="61"/>
      <c r="I96" s="65"/>
      <c r="J96" s="66"/>
      <c r="K96" s="66"/>
      <c r="L96" s="66"/>
      <c r="M96" s="67"/>
      <c r="N96" s="68"/>
      <c r="O96" s="68"/>
      <c r="P96" s="68"/>
      <c r="Q96" s="210"/>
    </row>
    <row r="97" spans="1:17" ht="15" customHeight="1" x14ac:dyDescent="0.2">
      <c r="A97" s="48"/>
      <c r="B97" s="48"/>
      <c r="C97" s="60"/>
      <c r="D97" s="49"/>
      <c r="E97" s="49"/>
      <c r="F97" s="60"/>
      <c r="G97" s="61"/>
      <c r="H97" s="61"/>
      <c r="I97" s="65"/>
      <c r="J97" s="66"/>
      <c r="K97" s="66"/>
      <c r="L97" s="66"/>
      <c r="M97" s="67"/>
      <c r="N97" s="68"/>
      <c r="O97" s="68"/>
      <c r="P97" s="68"/>
      <c r="Q97" s="210"/>
    </row>
    <row r="98" spans="1:17" ht="15" customHeight="1" x14ac:dyDescent="0.2">
      <c r="A98" s="48"/>
      <c r="B98" s="48"/>
      <c r="C98" s="60"/>
      <c r="D98" s="49"/>
      <c r="E98" s="49"/>
      <c r="F98" s="60"/>
      <c r="G98" s="61"/>
      <c r="H98" s="61"/>
      <c r="I98" s="65"/>
      <c r="J98" s="66"/>
      <c r="K98" s="66"/>
      <c r="L98" s="66"/>
      <c r="M98" s="67"/>
      <c r="N98" s="68"/>
      <c r="O98" s="68"/>
      <c r="P98" s="68"/>
      <c r="Q98" s="210"/>
    </row>
    <row r="99" spans="1:17" ht="15" customHeight="1" x14ac:dyDescent="0.2">
      <c r="A99" s="48"/>
      <c r="B99" s="48"/>
      <c r="C99" s="60"/>
      <c r="D99" s="49"/>
      <c r="E99" s="49"/>
      <c r="F99" s="60"/>
      <c r="G99" s="61"/>
      <c r="H99" s="61"/>
      <c r="I99" s="65"/>
      <c r="J99" s="66"/>
      <c r="K99" s="66"/>
      <c r="L99" s="66"/>
      <c r="M99" s="67"/>
      <c r="N99" s="68"/>
      <c r="O99" s="68"/>
      <c r="P99" s="68"/>
      <c r="Q99" s="210"/>
    </row>
    <row r="100" spans="1:17" ht="15" customHeight="1" x14ac:dyDescent="0.2">
      <c r="A100" s="48"/>
      <c r="B100" s="48"/>
      <c r="C100" s="60"/>
      <c r="D100" s="49"/>
      <c r="E100" s="49"/>
      <c r="F100" s="60"/>
      <c r="G100" s="61"/>
      <c r="H100" s="61"/>
      <c r="I100" s="65"/>
      <c r="J100" s="66"/>
      <c r="K100" s="66"/>
      <c r="L100" s="66"/>
      <c r="M100" s="67"/>
      <c r="N100" s="68"/>
      <c r="O100" s="68"/>
      <c r="P100" s="68"/>
      <c r="Q100" s="210"/>
    </row>
    <row r="101" spans="1:17" ht="15" customHeight="1" x14ac:dyDescent="0.2">
      <c r="A101" s="48"/>
      <c r="B101" s="48"/>
      <c r="C101" s="60"/>
      <c r="D101" s="49"/>
      <c r="E101" s="49"/>
      <c r="F101" s="60"/>
      <c r="G101" s="61"/>
      <c r="H101" s="61"/>
      <c r="I101" s="65"/>
      <c r="J101" s="66"/>
      <c r="K101" s="66"/>
      <c r="L101" s="66"/>
      <c r="M101" s="67"/>
      <c r="N101" s="68"/>
      <c r="O101" s="68"/>
      <c r="P101" s="68"/>
      <c r="Q101" s="210"/>
    </row>
    <row r="102" spans="1:17" ht="15" customHeight="1" x14ac:dyDescent="0.2">
      <c r="A102" s="48"/>
      <c r="B102" s="48"/>
      <c r="C102" s="60"/>
      <c r="D102" s="49"/>
      <c r="E102" s="49"/>
      <c r="F102" s="60"/>
      <c r="G102" s="61"/>
      <c r="H102" s="61"/>
      <c r="I102" s="65"/>
      <c r="J102" s="66"/>
      <c r="K102" s="66"/>
      <c r="L102" s="66"/>
      <c r="M102" s="67"/>
      <c r="N102" s="68"/>
      <c r="O102" s="68"/>
      <c r="P102" s="68"/>
      <c r="Q102" s="210"/>
    </row>
    <row r="103" spans="1:17" ht="15" customHeight="1" x14ac:dyDescent="0.2">
      <c r="A103" s="48"/>
      <c r="B103" s="48"/>
      <c r="C103" s="60"/>
      <c r="D103" s="49"/>
      <c r="E103" s="49"/>
      <c r="F103" s="60"/>
      <c r="G103" s="61"/>
      <c r="H103" s="61"/>
      <c r="I103" s="65"/>
      <c r="J103" s="66"/>
      <c r="K103" s="66"/>
      <c r="L103" s="66"/>
      <c r="M103" s="67"/>
      <c r="N103" s="68"/>
      <c r="O103" s="68"/>
      <c r="P103" s="68"/>
      <c r="Q103" s="210"/>
    </row>
    <row r="104" spans="1:17" ht="15" customHeight="1" x14ac:dyDescent="0.2">
      <c r="A104" s="48"/>
      <c r="B104" s="48"/>
      <c r="C104" s="60"/>
      <c r="D104" s="49"/>
      <c r="E104" s="49"/>
      <c r="F104" s="60"/>
      <c r="G104" s="61"/>
      <c r="H104" s="61"/>
      <c r="I104" s="65"/>
      <c r="J104" s="66"/>
      <c r="K104" s="66"/>
      <c r="L104" s="66"/>
      <c r="M104" s="67"/>
      <c r="N104" s="68"/>
      <c r="O104" s="68"/>
      <c r="P104" s="68"/>
      <c r="Q104" s="210"/>
    </row>
    <row r="105" spans="1:17" ht="15" customHeight="1" x14ac:dyDescent="0.2">
      <c r="A105" s="48"/>
      <c r="B105" s="48"/>
      <c r="C105" s="60"/>
      <c r="D105" s="49"/>
      <c r="E105" s="49"/>
      <c r="F105" s="60"/>
      <c r="G105" s="61"/>
      <c r="H105" s="61"/>
      <c r="I105" s="65"/>
      <c r="J105" s="66"/>
      <c r="K105" s="66"/>
      <c r="L105" s="66"/>
      <c r="M105" s="67"/>
      <c r="N105" s="68"/>
      <c r="O105" s="68"/>
      <c r="P105" s="68"/>
      <c r="Q105" s="210"/>
    </row>
    <row r="106" spans="1:17" ht="15" customHeight="1" x14ac:dyDescent="0.2">
      <c r="A106" s="48"/>
      <c r="B106" s="48"/>
      <c r="C106" s="60"/>
      <c r="D106" s="49"/>
      <c r="E106" s="49"/>
      <c r="F106" s="60"/>
      <c r="G106" s="61"/>
      <c r="H106" s="61"/>
      <c r="I106" s="65"/>
      <c r="J106" s="66"/>
      <c r="K106" s="66"/>
      <c r="L106" s="66"/>
      <c r="M106" s="67"/>
      <c r="N106" s="68"/>
      <c r="O106" s="68"/>
      <c r="P106" s="68"/>
      <c r="Q106" s="210"/>
    </row>
    <row r="107" spans="1:17" ht="15" customHeight="1" x14ac:dyDescent="0.2">
      <c r="A107" s="48"/>
      <c r="B107" s="48"/>
      <c r="C107" s="60"/>
      <c r="D107" s="49"/>
      <c r="E107" s="49"/>
      <c r="F107" s="60"/>
      <c r="G107" s="61"/>
      <c r="H107" s="61"/>
      <c r="I107" s="65"/>
      <c r="J107" s="66"/>
      <c r="K107" s="66"/>
      <c r="L107" s="66"/>
      <c r="M107" s="67"/>
      <c r="N107" s="68"/>
      <c r="O107" s="68"/>
      <c r="P107" s="68"/>
      <c r="Q107" s="210"/>
    </row>
    <row r="108" spans="1:17" ht="15" customHeight="1" x14ac:dyDescent="0.2">
      <c r="A108" s="48"/>
      <c r="B108" s="48"/>
      <c r="C108" s="60"/>
      <c r="D108" s="49"/>
      <c r="E108" s="49"/>
      <c r="F108" s="60"/>
      <c r="G108" s="61"/>
      <c r="H108" s="61"/>
      <c r="I108" s="65"/>
      <c r="J108" s="66"/>
      <c r="K108" s="66"/>
      <c r="L108" s="66"/>
      <c r="M108" s="67"/>
      <c r="N108" s="68"/>
      <c r="O108" s="68"/>
      <c r="P108" s="68"/>
      <c r="Q108" s="210"/>
    </row>
    <row r="109" spans="1:17" ht="15" customHeight="1" x14ac:dyDescent="0.2">
      <c r="A109" s="48"/>
      <c r="B109" s="48"/>
      <c r="C109" s="60"/>
      <c r="D109" s="49"/>
      <c r="E109" s="49"/>
      <c r="F109" s="60"/>
      <c r="G109" s="61"/>
      <c r="H109" s="61"/>
      <c r="I109" s="65"/>
      <c r="J109" s="66"/>
      <c r="K109" s="66"/>
      <c r="L109" s="66"/>
      <c r="M109" s="67"/>
      <c r="N109" s="68"/>
      <c r="O109" s="68"/>
      <c r="P109" s="68"/>
      <c r="Q109" s="210"/>
    </row>
    <row r="110" spans="1:17" ht="15" customHeight="1" x14ac:dyDescent="0.2">
      <c r="A110" s="48"/>
      <c r="B110" s="48"/>
      <c r="C110" s="60"/>
      <c r="D110" s="49"/>
      <c r="E110" s="49"/>
      <c r="F110" s="60"/>
      <c r="G110" s="61"/>
      <c r="H110" s="61"/>
      <c r="I110" s="65"/>
      <c r="J110" s="66"/>
      <c r="K110" s="66"/>
      <c r="L110" s="66"/>
      <c r="M110" s="67"/>
      <c r="N110" s="68"/>
      <c r="O110" s="68"/>
      <c r="P110" s="68"/>
      <c r="Q110" s="210"/>
    </row>
    <row r="111" spans="1:17" ht="15" customHeight="1" x14ac:dyDescent="0.2">
      <c r="A111" s="48"/>
      <c r="B111" s="48"/>
      <c r="C111" s="60"/>
      <c r="D111" s="49"/>
      <c r="E111" s="49"/>
      <c r="F111" s="60"/>
      <c r="G111" s="61"/>
      <c r="H111" s="61"/>
      <c r="I111" s="65"/>
      <c r="J111" s="66"/>
      <c r="K111" s="66"/>
      <c r="L111" s="66"/>
      <c r="M111" s="67"/>
      <c r="N111" s="68"/>
      <c r="O111" s="68"/>
      <c r="P111" s="68"/>
      <c r="Q111" s="210"/>
    </row>
    <row r="112" spans="1:17" ht="15" customHeight="1" x14ac:dyDescent="0.2">
      <c r="A112" s="48"/>
      <c r="B112" s="48"/>
      <c r="C112" s="60"/>
      <c r="D112" s="49"/>
      <c r="E112" s="49"/>
      <c r="F112" s="60"/>
      <c r="G112" s="61"/>
      <c r="H112" s="61"/>
      <c r="I112" s="65"/>
      <c r="J112" s="66"/>
      <c r="K112" s="66"/>
      <c r="L112" s="66"/>
      <c r="M112" s="67"/>
      <c r="N112" s="68"/>
      <c r="O112" s="68"/>
      <c r="P112" s="68"/>
      <c r="Q112" s="210"/>
    </row>
    <row r="113" spans="1:17" ht="15" customHeight="1" x14ac:dyDescent="0.2">
      <c r="A113" s="48"/>
      <c r="B113" s="48"/>
      <c r="C113" s="60"/>
      <c r="D113" s="49"/>
      <c r="E113" s="49"/>
      <c r="F113" s="60"/>
      <c r="G113" s="61"/>
      <c r="H113" s="61"/>
      <c r="I113" s="65"/>
      <c r="J113" s="66"/>
      <c r="K113" s="66"/>
      <c r="L113" s="66"/>
      <c r="M113" s="67"/>
      <c r="N113" s="68"/>
      <c r="O113" s="68"/>
      <c r="P113" s="68"/>
      <c r="Q113" s="210"/>
    </row>
    <row r="114" spans="1:17" ht="15" customHeight="1" x14ac:dyDescent="0.2">
      <c r="A114" s="48"/>
      <c r="B114" s="48"/>
      <c r="C114" s="60"/>
      <c r="D114" s="49"/>
      <c r="E114" s="49"/>
      <c r="F114" s="60"/>
      <c r="G114" s="61"/>
      <c r="H114" s="61"/>
      <c r="I114" s="65"/>
      <c r="J114" s="66"/>
      <c r="K114" s="66"/>
      <c r="L114" s="66"/>
      <c r="M114" s="67"/>
      <c r="N114" s="68"/>
      <c r="O114" s="68"/>
      <c r="P114" s="68"/>
      <c r="Q114" s="210"/>
    </row>
    <row r="115" spans="1:17" ht="15" customHeight="1" x14ac:dyDescent="0.2">
      <c r="A115" s="48"/>
      <c r="B115" s="48"/>
      <c r="C115" s="60"/>
      <c r="D115" s="49"/>
      <c r="E115" s="49"/>
      <c r="F115" s="60"/>
      <c r="G115" s="61"/>
      <c r="H115" s="61"/>
      <c r="I115" s="65"/>
      <c r="J115" s="66"/>
      <c r="K115" s="66"/>
      <c r="L115" s="66"/>
      <c r="M115" s="67"/>
      <c r="N115" s="68"/>
      <c r="O115" s="68"/>
      <c r="P115" s="68"/>
      <c r="Q115" s="210"/>
    </row>
    <row r="116" spans="1:17" ht="15" customHeight="1" x14ac:dyDescent="0.2">
      <c r="A116" s="48"/>
      <c r="B116" s="48"/>
      <c r="C116" s="60"/>
      <c r="D116" s="49"/>
      <c r="E116" s="49"/>
      <c r="F116" s="60"/>
      <c r="G116" s="61"/>
      <c r="H116" s="61"/>
      <c r="I116" s="65"/>
      <c r="J116" s="66"/>
      <c r="K116" s="66"/>
      <c r="L116" s="66"/>
      <c r="M116" s="67"/>
      <c r="N116" s="68"/>
      <c r="O116" s="68"/>
      <c r="P116" s="68"/>
      <c r="Q116" s="210"/>
    </row>
    <row r="117" spans="1:17" ht="15" customHeight="1" x14ac:dyDescent="0.2">
      <c r="A117" s="48"/>
      <c r="B117" s="48"/>
      <c r="C117" s="60"/>
      <c r="D117" s="49"/>
      <c r="E117" s="49"/>
      <c r="F117" s="60"/>
      <c r="G117" s="61"/>
      <c r="H117" s="61"/>
      <c r="I117" s="65"/>
      <c r="J117" s="66"/>
      <c r="K117" s="66"/>
      <c r="L117" s="66"/>
      <c r="M117" s="67"/>
      <c r="N117" s="68"/>
      <c r="O117" s="68"/>
      <c r="P117" s="68"/>
      <c r="Q117" s="210"/>
    </row>
    <row r="118" spans="1:17" ht="15" customHeight="1" x14ac:dyDescent="0.2">
      <c r="A118" s="48"/>
      <c r="B118" s="48"/>
      <c r="C118" s="60"/>
      <c r="D118" s="49"/>
      <c r="E118" s="49"/>
      <c r="F118" s="60"/>
      <c r="G118" s="61"/>
      <c r="H118" s="61"/>
      <c r="I118" s="65"/>
      <c r="J118" s="66"/>
      <c r="K118" s="66"/>
      <c r="L118" s="66"/>
      <c r="M118" s="67"/>
      <c r="N118" s="68"/>
      <c r="O118" s="68"/>
      <c r="P118" s="68"/>
      <c r="Q118" s="210"/>
    </row>
    <row r="119" spans="1:17" ht="15" customHeight="1" x14ac:dyDescent="0.2">
      <c r="A119" s="48"/>
      <c r="B119" s="48"/>
      <c r="C119" s="60"/>
      <c r="D119" s="49"/>
      <c r="E119" s="49"/>
      <c r="F119" s="60"/>
      <c r="G119" s="61"/>
      <c r="H119" s="61"/>
      <c r="I119" s="65"/>
      <c r="J119" s="66"/>
      <c r="K119" s="66"/>
      <c r="L119" s="66"/>
      <c r="M119" s="67"/>
      <c r="N119" s="68"/>
      <c r="O119" s="68"/>
      <c r="P119" s="68"/>
      <c r="Q119" s="210"/>
    </row>
    <row r="120" spans="1:17" ht="15" customHeight="1" x14ac:dyDescent="0.2">
      <c r="A120" s="48"/>
      <c r="B120" s="48"/>
      <c r="C120" s="60"/>
      <c r="D120" s="49"/>
      <c r="E120" s="49"/>
      <c r="F120" s="60"/>
      <c r="G120" s="61"/>
      <c r="H120" s="61"/>
      <c r="I120" s="65"/>
      <c r="J120" s="66"/>
      <c r="K120" s="66"/>
      <c r="L120" s="66"/>
      <c r="M120" s="67"/>
      <c r="N120" s="68"/>
      <c r="O120" s="68"/>
      <c r="P120" s="68"/>
      <c r="Q120" s="210"/>
    </row>
    <row r="121" spans="1:17" ht="15" customHeight="1" x14ac:dyDescent="0.2">
      <c r="A121" s="48"/>
      <c r="B121" s="48"/>
      <c r="C121" s="60"/>
      <c r="D121" s="49"/>
      <c r="E121" s="49"/>
      <c r="F121" s="60"/>
      <c r="G121" s="61"/>
      <c r="H121" s="61"/>
      <c r="I121" s="65"/>
      <c r="J121" s="66"/>
      <c r="K121" s="66"/>
      <c r="L121" s="66"/>
      <c r="M121" s="67"/>
      <c r="N121" s="68"/>
      <c r="O121" s="68"/>
      <c r="P121" s="68"/>
      <c r="Q121" s="210"/>
    </row>
    <row r="122" spans="1:17" ht="15" customHeight="1" x14ac:dyDescent="0.2">
      <c r="A122" s="48"/>
      <c r="B122" s="48"/>
      <c r="C122" s="60"/>
      <c r="D122" s="49"/>
      <c r="E122" s="49"/>
      <c r="F122" s="60"/>
      <c r="G122" s="61"/>
      <c r="H122" s="61"/>
      <c r="I122" s="65"/>
      <c r="J122" s="66"/>
      <c r="K122" s="66"/>
      <c r="L122" s="66"/>
      <c r="M122" s="67"/>
      <c r="N122" s="68"/>
      <c r="O122" s="68"/>
      <c r="P122" s="68"/>
      <c r="Q122" s="210"/>
    </row>
    <row r="123" spans="1:17" ht="15" customHeight="1" x14ac:dyDescent="0.2">
      <c r="A123" s="48"/>
      <c r="B123" s="48"/>
      <c r="C123" s="60"/>
      <c r="D123" s="49"/>
      <c r="E123" s="49"/>
      <c r="F123" s="60"/>
      <c r="G123" s="61"/>
      <c r="H123" s="61"/>
      <c r="I123" s="65"/>
      <c r="J123" s="66"/>
      <c r="K123" s="66"/>
      <c r="L123" s="66"/>
      <c r="M123" s="67"/>
      <c r="N123" s="68"/>
      <c r="O123" s="68"/>
      <c r="P123" s="68"/>
      <c r="Q123" s="210"/>
    </row>
    <row r="124" spans="1:17" ht="15" customHeight="1" x14ac:dyDescent="0.2">
      <c r="A124" s="48"/>
      <c r="B124" s="48"/>
      <c r="C124" s="60"/>
      <c r="D124" s="49"/>
      <c r="E124" s="49"/>
      <c r="F124" s="60"/>
      <c r="G124" s="61"/>
      <c r="H124" s="61"/>
      <c r="I124" s="65"/>
      <c r="J124" s="66"/>
      <c r="K124" s="66"/>
      <c r="L124" s="66"/>
      <c r="M124" s="67"/>
      <c r="N124" s="68"/>
      <c r="O124" s="68"/>
      <c r="P124" s="68"/>
      <c r="Q124" s="210"/>
    </row>
    <row r="125" spans="1:17" ht="15" customHeight="1" x14ac:dyDescent="0.2">
      <c r="A125" s="48"/>
      <c r="B125" s="48"/>
      <c r="C125" s="60"/>
      <c r="D125" s="49"/>
      <c r="E125" s="49"/>
      <c r="F125" s="60"/>
      <c r="G125" s="61"/>
      <c r="H125" s="61"/>
      <c r="I125" s="65"/>
      <c r="J125" s="66"/>
      <c r="K125" s="66"/>
      <c r="L125" s="66"/>
      <c r="M125" s="67"/>
      <c r="N125" s="68"/>
      <c r="O125" s="68"/>
      <c r="P125" s="68"/>
      <c r="Q125" s="210"/>
    </row>
    <row r="126" spans="1:17" ht="15" customHeight="1" x14ac:dyDescent="0.2">
      <c r="A126" s="48"/>
      <c r="B126" s="48"/>
      <c r="C126" s="60"/>
      <c r="D126" s="49"/>
      <c r="E126" s="49"/>
      <c r="F126" s="60"/>
      <c r="G126" s="61"/>
      <c r="H126" s="61"/>
      <c r="I126" s="65"/>
      <c r="J126" s="66"/>
      <c r="K126" s="66"/>
      <c r="L126" s="66"/>
      <c r="M126" s="67"/>
      <c r="N126" s="68"/>
      <c r="O126" s="68"/>
      <c r="P126" s="68"/>
      <c r="Q126" s="210"/>
    </row>
    <row r="127" spans="1:17" ht="15" customHeight="1" x14ac:dyDescent="0.2">
      <c r="A127" s="48"/>
      <c r="B127" s="48"/>
      <c r="C127" s="60"/>
      <c r="D127" s="49"/>
      <c r="E127" s="49"/>
      <c r="F127" s="60"/>
      <c r="G127" s="61"/>
      <c r="H127" s="61"/>
      <c r="I127" s="65"/>
      <c r="J127" s="66"/>
      <c r="K127" s="66"/>
      <c r="L127" s="66"/>
      <c r="M127" s="67"/>
      <c r="N127" s="68"/>
      <c r="O127" s="68"/>
      <c r="P127" s="68"/>
      <c r="Q127" s="210"/>
    </row>
    <row r="128" spans="1:17" ht="15" customHeight="1" x14ac:dyDescent="0.2">
      <c r="A128" s="48"/>
      <c r="B128" s="48"/>
      <c r="C128" s="60"/>
      <c r="D128" s="49"/>
      <c r="E128" s="49"/>
      <c r="F128" s="60"/>
      <c r="G128" s="61"/>
      <c r="H128" s="61"/>
      <c r="I128" s="65"/>
      <c r="J128" s="66"/>
      <c r="K128" s="66"/>
      <c r="L128" s="66"/>
      <c r="M128" s="67"/>
      <c r="N128" s="68"/>
      <c r="O128" s="68"/>
      <c r="P128" s="68"/>
      <c r="Q128" s="210"/>
    </row>
    <row r="129" spans="1:17" ht="15" customHeight="1" x14ac:dyDescent="0.2">
      <c r="A129" s="48"/>
      <c r="B129" s="48"/>
      <c r="C129" s="60"/>
      <c r="D129" s="49"/>
      <c r="E129" s="49"/>
      <c r="F129" s="60"/>
      <c r="G129" s="61"/>
      <c r="H129" s="61"/>
      <c r="I129" s="65"/>
      <c r="J129" s="66"/>
      <c r="K129" s="66"/>
      <c r="L129" s="66"/>
      <c r="M129" s="67"/>
      <c r="N129" s="68"/>
      <c r="O129" s="68"/>
      <c r="P129" s="68"/>
      <c r="Q129" s="210"/>
    </row>
    <row r="130" spans="1:17" ht="15" customHeight="1" x14ac:dyDescent="0.2">
      <c r="A130" s="48"/>
      <c r="B130" s="48"/>
      <c r="C130" s="60"/>
      <c r="D130" s="49"/>
      <c r="E130" s="49"/>
      <c r="F130" s="60"/>
      <c r="G130" s="61"/>
      <c r="H130" s="61"/>
      <c r="I130" s="65"/>
      <c r="J130" s="66"/>
      <c r="K130" s="66"/>
      <c r="L130" s="66"/>
      <c r="M130" s="67"/>
      <c r="N130" s="68"/>
      <c r="O130" s="68"/>
      <c r="P130" s="68"/>
      <c r="Q130" s="210"/>
    </row>
    <row r="131" spans="1:17" ht="15" customHeight="1" x14ac:dyDescent="0.2">
      <c r="A131" s="48"/>
      <c r="B131" s="48"/>
      <c r="C131" s="60"/>
      <c r="D131" s="49"/>
      <c r="E131" s="49"/>
      <c r="F131" s="60"/>
      <c r="G131" s="61"/>
      <c r="H131" s="61"/>
      <c r="I131" s="65"/>
      <c r="J131" s="66"/>
      <c r="K131" s="66"/>
      <c r="L131" s="66"/>
      <c r="M131" s="67"/>
      <c r="N131" s="68"/>
      <c r="O131" s="68"/>
      <c r="P131" s="68"/>
      <c r="Q131" s="210"/>
    </row>
    <row r="132" spans="1:17" ht="15" customHeight="1" x14ac:dyDescent="0.2">
      <c r="A132" s="48"/>
      <c r="B132" s="48"/>
      <c r="C132" s="60"/>
      <c r="D132" s="49"/>
      <c r="E132" s="49"/>
      <c r="F132" s="60"/>
      <c r="G132" s="61"/>
      <c r="H132" s="61"/>
      <c r="I132" s="65"/>
      <c r="J132" s="66"/>
      <c r="K132" s="66"/>
      <c r="L132" s="66"/>
      <c r="M132" s="67"/>
      <c r="N132" s="68"/>
      <c r="O132" s="68"/>
      <c r="P132" s="68"/>
      <c r="Q132" s="210"/>
    </row>
    <row r="133" spans="1:17" ht="15" customHeight="1" x14ac:dyDescent="0.2">
      <c r="A133" s="48"/>
      <c r="B133" s="48"/>
      <c r="C133" s="60"/>
      <c r="D133" s="49"/>
      <c r="E133" s="49"/>
      <c r="F133" s="60"/>
      <c r="G133" s="61"/>
      <c r="H133" s="61"/>
      <c r="I133" s="65"/>
      <c r="J133" s="66"/>
      <c r="K133" s="66"/>
      <c r="L133" s="66"/>
      <c r="M133" s="67"/>
      <c r="N133" s="68"/>
      <c r="O133" s="68"/>
      <c r="P133" s="68"/>
      <c r="Q133" s="210"/>
    </row>
    <row r="134" spans="1:17" ht="15" customHeight="1" x14ac:dyDescent="0.2">
      <c r="A134" s="48"/>
      <c r="B134" s="48"/>
      <c r="C134" s="60"/>
      <c r="D134" s="49"/>
      <c r="E134" s="49"/>
      <c r="F134" s="60"/>
      <c r="G134" s="61"/>
      <c r="H134" s="61"/>
      <c r="I134" s="65"/>
      <c r="J134" s="66"/>
      <c r="K134" s="66"/>
      <c r="L134" s="66"/>
      <c r="M134" s="67"/>
      <c r="N134" s="68"/>
      <c r="O134" s="68"/>
      <c r="P134" s="68"/>
      <c r="Q134" s="210"/>
    </row>
    <row r="135" spans="1:17" ht="15" customHeight="1" x14ac:dyDescent="0.2">
      <c r="A135" s="48"/>
      <c r="B135" s="48"/>
      <c r="C135" s="60"/>
      <c r="D135" s="49"/>
      <c r="E135" s="49"/>
      <c r="F135" s="60"/>
      <c r="G135" s="61"/>
      <c r="H135" s="61"/>
      <c r="I135" s="65"/>
      <c r="J135" s="66"/>
      <c r="K135" s="66"/>
      <c r="L135" s="66"/>
      <c r="M135" s="67"/>
      <c r="N135" s="68"/>
      <c r="O135" s="68"/>
      <c r="P135" s="68"/>
      <c r="Q135" s="210"/>
    </row>
    <row r="136" spans="1:17" ht="15" customHeight="1" x14ac:dyDescent="0.2">
      <c r="A136" s="48"/>
      <c r="B136" s="48"/>
      <c r="C136" s="60"/>
      <c r="D136" s="49"/>
      <c r="E136" s="49"/>
      <c r="F136" s="60"/>
      <c r="G136" s="61"/>
      <c r="H136" s="61"/>
      <c r="I136" s="65"/>
      <c r="J136" s="66"/>
      <c r="K136" s="66"/>
      <c r="L136" s="66"/>
      <c r="M136" s="67"/>
      <c r="N136" s="68"/>
      <c r="O136" s="68"/>
      <c r="P136" s="68"/>
      <c r="Q136" s="210"/>
    </row>
    <row r="137" spans="1:17" ht="15" customHeight="1" x14ac:dyDescent="0.2">
      <c r="A137" s="48"/>
      <c r="B137" s="48"/>
      <c r="C137" s="60"/>
      <c r="D137" s="49"/>
      <c r="E137" s="49"/>
      <c r="F137" s="60"/>
      <c r="G137" s="61"/>
      <c r="H137" s="61"/>
      <c r="I137" s="65"/>
      <c r="J137" s="66"/>
      <c r="K137" s="66"/>
      <c r="L137" s="66"/>
      <c r="M137" s="67"/>
      <c r="N137" s="68"/>
      <c r="O137" s="68"/>
      <c r="P137" s="68"/>
      <c r="Q137" s="210"/>
    </row>
    <row r="138" spans="1:17" ht="15" customHeight="1" x14ac:dyDescent="0.2">
      <c r="A138" s="48"/>
      <c r="B138" s="48"/>
      <c r="C138" s="60"/>
      <c r="D138" s="49"/>
      <c r="E138" s="49"/>
      <c r="F138" s="60"/>
      <c r="G138" s="61"/>
      <c r="H138" s="61"/>
      <c r="I138" s="65"/>
      <c r="J138" s="66"/>
      <c r="K138" s="66"/>
      <c r="L138" s="66"/>
      <c r="M138" s="67"/>
      <c r="N138" s="68"/>
      <c r="O138" s="68"/>
      <c r="P138" s="68"/>
      <c r="Q138" s="210"/>
    </row>
    <row r="139" spans="1:17" ht="15" customHeight="1" x14ac:dyDescent="0.2">
      <c r="A139" s="48"/>
      <c r="B139" s="48"/>
      <c r="C139" s="60"/>
      <c r="D139" s="49"/>
      <c r="E139" s="49"/>
      <c r="F139" s="60"/>
      <c r="G139" s="61"/>
      <c r="H139" s="61"/>
      <c r="I139" s="65"/>
      <c r="J139" s="66"/>
      <c r="K139" s="66"/>
      <c r="L139" s="66"/>
      <c r="M139" s="67"/>
      <c r="N139" s="68"/>
      <c r="O139" s="68"/>
      <c r="P139" s="68"/>
      <c r="Q139" s="210"/>
    </row>
    <row r="140" spans="1:17" ht="15" customHeight="1" x14ac:dyDescent="0.2">
      <c r="A140" s="48"/>
      <c r="B140" s="48"/>
      <c r="C140" s="60"/>
      <c r="D140" s="49"/>
      <c r="E140" s="49"/>
      <c r="F140" s="60"/>
      <c r="G140" s="61"/>
      <c r="H140" s="61"/>
      <c r="I140" s="65"/>
      <c r="J140" s="66"/>
      <c r="K140" s="66"/>
      <c r="L140" s="66"/>
      <c r="M140" s="67"/>
      <c r="N140" s="68"/>
      <c r="O140" s="68"/>
      <c r="P140" s="68"/>
      <c r="Q140" s="210"/>
    </row>
    <row r="141" spans="1:17" ht="15" customHeight="1" x14ac:dyDescent="0.2">
      <c r="A141" s="48"/>
      <c r="B141" s="48"/>
      <c r="C141" s="60"/>
      <c r="D141" s="49"/>
      <c r="E141" s="49"/>
      <c r="F141" s="60"/>
      <c r="G141" s="61"/>
      <c r="H141" s="61"/>
      <c r="I141" s="65"/>
      <c r="J141" s="66"/>
      <c r="K141" s="66"/>
      <c r="L141" s="66"/>
      <c r="M141" s="67"/>
      <c r="N141" s="68"/>
      <c r="O141" s="68"/>
      <c r="P141" s="68"/>
      <c r="Q141" s="210"/>
    </row>
    <row r="142" spans="1:17" ht="15" customHeight="1" x14ac:dyDescent="0.2">
      <c r="A142" s="48"/>
      <c r="B142" s="48"/>
      <c r="C142" s="60"/>
      <c r="D142" s="49"/>
      <c r="E142" s="49"/>
      <c r="F142" s="60"/>
      <c r="G142" s="61"/>
      <c r="H142" s="61"/>
      <c r="I142" s="65"/>
      <c r="J142" s="66"/>
      <c r="K142" s="66"/>
      <c r="L142" s="66"/>
      <c r="M142" s="67"/>
      <c r="N142" s="68"/>
      <c r="O142" s="68"/>
      <c r="P142" s="68"/>
      <c r="Q142" s="210"/>
    </row>
    <row r="143" spans="1:17" ht="15" customHeight="1" x14ac:dyDescent="0.2">
      <c r="A143" s="48"/>
      <c r="B143" s="48"/>
      <c r="C143" s="60"/>
      <c r="D143" s="49"/>
      <c r="E143" s="49"/>
      <c r="F143" s="60"/>
      <c r="G143" s="61"/>
      <c r="H143" s="61"/>
      <c r="I143" s="65"/>
      <c r="J143" s="66"/>
      <c r="K143" s="66"/>
      <c r="L143" s="66"/>
      <c r="M143" s="67"/>
      <c r="N143" s="68"/>
      <c r="O143" s="68"/>
      <c r="P143" s="68"/>
      <c r="Q143" s="210"/>
    </row>
    <row r="144" spans="1:17" ht="15" customHeight="1" x14ac:dyDescent="0.2">
      <c r="A144" s="48"/>
      <c r="B144" s="48"/>
      <c r="C144" s="60"/>
      <c r="D144" s="49"/>
      <c r="E144" s="49"/>
      <c r="F144" s="60"/>
      <c r="G144" s="61"/>
      <c r="H144" s="61"/>
      <c r="I144" s="65"/>
      <c r="J144" s="66"/>
      <c r="K144" s="66"/>
      <c r="L144" s="66"/>
      <c r="M144" s="67"/>
      <c r="N144" s="68"/>
      <c r="O144" s="68"/>
      <c r="P144" s="68"/>
      <c r="Q144" s="210"/>
    </row>
    <row r="145" spans="1:17" ht="15" customHeight="1" x14ac:dyDescent="0.2">
      <c r="A145" s="48"/>
      <c r="B145" s="48"/>
      <c r="C145" s="60"/>
      <c r="D145" s="49"/>
      <c r="E145" s="49"/>
      <c r="F145" s="60"/>
      <c r="G145" s="61"/>
      <c r="H145" s="61"/>
      <c r="I145" s="65"/>
      <c r="J145" s="66"/>
      <c r="K145" s="66"/>
      <c r="L145" s="66"/>
      <c r="M145" s="67"/>
      <c r="N145" s="68"/>
      <c r="O145" s="68"/>
      <c r="P145" s="68"/>
      <c r="Q145" s="210"/>
    </row>
    <row r="146" spans="1:17" ht="15" customHeight="1" x14ac:dyDescent="0.2">
      <c r="A146" s="48"/>
      <c r="B146" s="48"/>
      <c r="C146" s="60"/>
      <c r="D146" s="49"/>
      <c r="E146" s="49"/>
      <c r="F146" s="60"/>
      <c r="G146" s="61"/>
      <c r="H146" s="61"/>
      <c r="I146" s="65"/>
      <c r="J146" s="66"/>
      <c r="K146" s="66"/>
      <c r="L146" s="66"/>
      <c r="M146" s="67"/>
      <c r="N146" s="68"/>
      <c r="O146" s="68"/>
      <c r="P146" s="68"/>
      <c r="Q146" s="210"/>
    </row>
    <row r="147" spans="1:17" ht="15" customHeight="1" x14ac:dyDescent="0.2">
      <c r="A147" s="48"/>
      <c r="B147" s="48"/>
      <c r="C147" s="60"/>
      <c r="D147" s="49"/>
      <c r="E147" s="49"/>
      <c r="F147" s="60"/>
      <c r="G147" s="61"/>
      <c r="H147" s="61"/>
      <c r="I147" s="65"/>
      <c r="J147" s="66"/>
      <c r="K147" s="66"/>
      <c r="L147" s="66"/>
      <c r="M147" s="67"/>
      <c r="N147" s="68"/>
      <c r="O147" s="68"/>
      <c r="P147" s="68"/>
      <c r="Q147" s="210"/>
    </row>
    <row r="148" spans="1:17" ht="15" customHeight="1" x14ac:dyDescent="0.2">
      <c r="A148" s="48"/>
      <c r="B148" s="48"/>
      <c r="C148" s="60"/>
      <c r="D148" s="49"/>
      <c r="E148" s="49"/>
      <c r="F148" s="60"/>
      <c r="G148" s="61"/>
      <c r="H148" s="61"/>
      <c r="I148" s="65"/>
      <c r="J148" s="66"/>
      <c r="K148" s="66"/>
      <c r="L148" s="66"/>
      <c r="M148" s="67"/>
      <c r="N148" s="68"/>
      <c r="O148" s="68"/>
      <c r="P148" s="68"/>
      <c r="Q148" s="210"/>
    </row>
    <row r="149" spans="1:17" ht="15" customHeight="1" x14ac:dyDescent="0.2">
      <c r="A149" s="48"/>
      <c r="B149" s="48"/>
      <c r="C149" s="60"/>
      <c r="D149" s="49"/>
      <c r="E149" s="49"/>
      <c r="F149" s="60"/>
      <c r="G149" s="61"/>
      <c r="H149" s="61"/>
      <c r="I149" s="65"/>
      <c r="J149" s="66"/>
      <c r="K149" s="66"/>
      <c r="L149" s="66"/>
      <c r="M149" s="67"/>
      <c r="N149" s="68"/>
      <c r="O149" s="68"/>
      <c r="P149" s="68"/>
      <c r="Q149" s="210"/>
    </row>
    <row r="150" spans="1:17" ht="15" customHeight="1" x14ac:dyDescent="0.2">
      <c r="A150" s="48"/>
      <c r="B150" s="48"/>
      <c r="C150" s="60"/>
      <c r="D150" s="49"/>
      <c r="E150" s="49"/>
      <c r="F150" s="60"/>
      <c r="G150" s="61"/>
      <c r="H150" s="61"/>
      <c r="I150" s="65"/>
      <c r="J150" s="66"/>
      <c r="K150" s="66"/>
      <c r="L150" s="66"/>
      <c r="M150" s="67"/>
      <c r="N150" s="68"/>
      <c r="O150" s="68"/>
      <c r="P150" s="68"/>
      <c r="Q150" s="210"/>
    </row>
    <row r="151" spans="1:17" ht="15" customHeight="1" x14ac:dyDescent="0.2">
      <c r="A151" s="48"/>
      <c r="B151" s="48"/>
      <c r="C151" s="60"/>
      <c r="D151" s="49"/>
      <c r="E151" s="49"/>
      <c r="F151" s="60"/>
      <c r="G151" s="61"/>
      <c r="H151" s="61"/>
      <c r="I151" s="65"/>
      <c r="J151" s="66"/>
      <c r="K151" s="66"/>
      <c r="L151" s="66"/>
      <c r="M151" s="67"/>
      <c r="N151" s="68"/>
      <c r="O151" s="68"/>
      <c r="P151" s="68"/>
      <c r="Q151" s="210"/>
    </row>
    <row r="152" spans="1:17" ht="15" customHeight="1" x14ac:dyDescent="0.2">
      <c r="A152" s="48"/>
      <c r="B152" s="48"/>
      <c r="C152" s="60"/>
      <c r="D152" s="49"/>
      <c r="E152" s="49"/>
      <c r="F152" s="60"/>
      <c r="G152" s="61"/>
      <c r="H152" s="61"/>
      <c r="I152" s="65"/>
      <c r="J152" s="66"/>
      <c r="K152" s="66"/>
      <c r="L152" s="66"/>
      <c r="M152" s="67"/>
      <c r="N152" s="68"/>
      <c r="O152" s="68"/>
      <c r="P152" s="68"/>
      <c r="Q152" s="210"/>
    </row>
    <row r="153" spans="1:17" ht="15" customHeight="1" x14ac:dyDescent="0.2">
      <c r="A153" s="48"/>
      <c r="B153" s="48"/>
      <c r="C153" s="60"/>
      <c r="D153" s="49"/>
      <c r="E153" s="49"/>
      <c r="F153" s="60"/>
      <c r="G153" s="61"/>
      <c r="H153" s="61"/>
      <c r="I153" s="65"/>
      <c r="J153" s="66"/>
      <c r="K153" s="66"/>
      <c r="L153" s="66"/>
      <c r="M153" s="67"/>
      <c r="N153" s="68"/>
      <c r="O153" s="68"/>
      <c r="P153" s="68"/>
      <c r="Q153" s="210"/>
    </row>
    <row r="154" spans="1:17" ht="15" customHeight="1" x14ac:dyDescent="0.2">
      <c r="A154" s="48"/>
      <c r="B154" s="48"/>
      <c r="C154" s="60"/>
      <c r="D154" s="49"/>
      <c r="E154" s="49"/>
      <c r="F154" s="60"/>
      <c r="G154" s="61"/>
      <c r="H154" s="61"/>
      <c r="I154" s="65"/>
      <c r="J154" s="66"/>
      <c r="K154" s="66"/>
      <c r="L154" s="66"/>
      <c r="M154" s="67"/>
      <c r="N154" s="68"/>
      <c r="O154" s="68"/>
      <c r="P154" s="68"/>
      <c r="Q154" s="210"/>
    </row>
    <row r="155" spans="1:17" ht="15" customHeight="1" x14ac:dyDescent="0.2">
      <c r="A155" s="48"/>
      <c r="B155" s="48"/>
      <c r="C155" s="60"/>
      <c r="D155" s="49"/>
      <c r="E155" s="49"/>
      <c r="F155" s="60"/>
      <c r="G155" s="61"/>
      <c r="H155" s="61"/>
      <c r="I155" s="65"/>
      <c r="J155" s="66"/>
      <c r="K155" s="66"/>
      <c r="L155" s="66"/>
      <c r="M155" s="67"/>
      <c r="N155" s="68"/>
      <c r="O155" s="68"/>
      <c r="P155" s="68"/>
      <c r="Q155" s="210"/>
    </row>
    <row r="156" spans="1:17" ht="15" customHeight="1" x14ac:dyDescent="0.2">
      <c r="A156" s="48"/>
      <c r="B156" s="48"/>
      <c r="C156" s="60"/>
      <c r="D156" s="49"/>
      <c r="E156" s="49"/>
      <c r="F156" s="60"/>
      <c r="G156" s="61"/>
      <c r="H156" s="61"/>
      <c r="I156" s="65"/>
      <c r="J156" s="66"/>
      <c r="K156" s="66"/>
      <c r="L156" s="66"/>
      <c r="M156" s="67"/>
      <c r="N156" s="68"/>
      <c r="O156" s="68"/>
      <c r="P156" s="68"/>
      <c r="Q156" s="210"/>
    </row>
    <row r="157" spans="1:17" ht="15" customHeight="1" x14ac:dyDescent="0.2">
      <c r="A157" s="48"/>
      <c r="B157" s="48"/>
      <c r="C157" s="60"/>
      <c r="D157" s="49"/>
      <c r="E157" s="49"/>
      <c r="F157" s="60"/>
      <c r="G157" s="61"/>
      <c r="H157" s="61"/>
      <c r="I157" s="65"/>
      <c r="J157" s="66"/>
      <c r="K157" s="66"/>
      <c r="L157" s="66"/>
      <c r="M157" s="67"/>
      <c r="N157" s="68"/>
      <c r="O157" s="68"/>
      <c r="P157" s="68"/>
      <c r="Q157" s="210"/>
    </row>
    <row r="158" spans="1:17" ht="15" customHeight="1" x14ac:dyDescent="0.2">
      <c r="A158" s="48"/>
      <c r="B158" s="48"/>
      <c r="C158" s="60"/>
      <c r="D158" s="49"/>
      <c r="E158" s="49"/>
      <c r="F158" s="60"/>
      <c r="G158" s="61"/>
      <c r="H158" s="61"/>
      <c r="I158" s="65"/>
      <c r="J158" s="66"/>
      <c r="K158" s="66"/>
      <c r="L158" s="66"/>
      <c r="M158" s="67"/>
      <c r="N158" s="68"/>
      <c r="O158" s="68"/>
      <c r="P158" s="68"/>
      <c r="Q158" s="210"/>
    </row>
    <row r="159" spans="1:17" ht="15" customHeight="1" x14ac:dyDescent="0.2">
      <c r="A159" s="48"/>
      <c r="B159" s="48"/>
      <c r="C159" s="60"/>
      <c r="D159" s="49"/>
      <c r="E159" s="49"/>
      <c r="F159" s="60"/>
      <c r="G159" s="61"/>
      <c r="H159" s="61"/>
      <c r="I159" s="65"/>
      <c r="J159" s="66"/>
      <c r="K159" s="66"/>
      <c r="L159" s="66"/>
      <c r="M159" s="67"/>
      <c r="N159" s="68"/>
      <c r="O159" s="68"/>
      <c r="P159" s="68"/>
      <c r="Q159" s="210"/>
    </row>
    <row r="160" spans="1:17" ht="15" customHeight="1" x14ac:dyDescent="0.2">
      <c r="A160" s="48"/>
      <c r="B160" s="48"/>
      <c r="C160" s="60"/>
      <c r="D160" s="49"/>
      <c r="E160" s="49"/>
      <c r="F160" s="60"/>
      <c r="G160" s="61"/>
      <c r="H160" s="61"/>
      <c r="I160" s="65"/>
      <c r="J160" s="66"/>
      <c r="K160" s="66"/>
      <c r="L160" s="66"/>
      <c r="M160" s="67"/>
      <c r="N160" s="68"/>
      <c r="O160" s="68"/>
      <c r="P160" s="68"/>
      <c r="Q160" s="210"/>
    </row>
    <row r="161" spans="1:17" ht="15" customHeight="1" x14ac:dyDescent="0.2">
      <c r="A161" s="48"/>
      <c r="B161" s="48"/>
      <c r="C161" s="60"/>
      <c r="D161" s="49"/>
      <c r="E161" s="49"/>
      <c r="F161" s="60"/>
      <c r="G161" s="61"/>
      <c r="H161" s="61"/>
      <c r="I161" s="65"/>
      <c r="J161" s="66"/>
      <c r="K161" s="66"/>
      <c r="L161" s="66"/>
      <c r="M161" s="67"/>
      <c r="N161" s="68"/>
      <c r="O161" s="68"/>
      <c r="P161" s="68"/>
      <c r="Q161" s="210"/>
    </row>
    <row r="162" spans="1:17" ht="15" customHeight="1" x14ac:dyDescent="0.2">
      <c r="A162" s="48"/>
      <c r="B162" s="48"/>
      <c r="C162" s="60"/>
      <c r="D162" s="49"/>
      <c r="E162" s="49"/>
      <c r="F162" s="60"/>
      <c r="G162" s="61"/>
      <c r="H162" s="61"/>
      <c r="I162" s="65"/>
      <c r="J162" s="66"/>
      <c r="K162" s="66"/>
      <c r="L162" s="66"/>
      <c r="M162" s="67"/>
      <c r="N162" s="68"/>
      <c r="O162" s="68"/>
      <c r="P162" s="68"/>
      <c r="Q162" s="210"/>
    </row>
    <row r="163" spans="1:17" ht="15" customHeight="1" x14ac:dyDescent="0.2">
      <c r="A163" s="48"/>
      <c r="B163" s="48"/>
      <c r="C163" s="60"/>
      <c r="D163" s="49"/>
      <c r="E163" s="49"/>
      <c r="F163" s="60"/>
      <c r="G163" s="61"/>
      <c r="H163" s="61"/>
      <c r="I163" s="65"/>
      <c r="J163" s="66"/>
      <c r="K163" s="66"/>
      <c r="L163" s="66"/>
      <c r="M163" s="67"/>
      <c r="N163" s="68"/>
      <c r="O163" s="68"/>
      <c r="P163" s="68"/>
      <c r="Q163" s="210"/>
    </row>
    <row r="164" spans="1:17" ht="15" customHeight="1" x14ac:dyDescent="0.2">
      <c r="A164" s="48"/>
      <c r="B164" s="48"/>
      <c r="C164" s="60"/>
      <c r="D164" s="49"/>
      <c r="E164" s="49"/>
      <c r="F164" s="60"/>
      <c r="G164" s="61"/>
      <c r="H164" s="61"/>
      <c r="I164" s="65"/>
      <c r="J164" s="66"/>
      <c r="K164" s="66"/>
      <c r="L164" s="66"/>
      <c r="M164" s="67"/>
      <c r="N164" s="68"/>
      <c r="O164" s="68"/>
      <c r="P164" s="68"/>
      <c r="Q164" s="210"/>
    </row>
    <row r="165" spans="1:17" ht="15" customHeight="1" x14ac:dyDescent="0.2">
      <c r="A165" s="48"/>
      <c r="B165" s="48"/>
      <c r="C165" s="60"/>
      <c r="D165" s="49"/>
      <c r="E165" s="49"/>
      <c r="F165" s="60"/>
      <c r="G165" s="61"/>
      <c r="H165" s="61"/>
      <c r="I165" s="65"/>
      <c r="J165" s="66"/>
      <c r="K165" s="66"/>
      <c r="L165" s="66"/>
      <c r="M165" s="67"/>
      <c r="N165" s="68"/>
      <c r="O165" s="68"/>
      <c r="P165" s="68"/>
      <c r="Q165" s="210"/>
    </row>
    <row r="166" spans="1:17" ht="15" customHeight="1" x14ac:dyDescent="0.2">
      <c r="A166" s="48"/>
      <c r="B166" s="48"/>
      <c r="C166" s="60"/>
      <c r="D166" s="49"/>
      <c r="E166" s="49"/>
      <c r="F166" s="60"/>
      <c r="G166" s="61"/>
      <c r="H166" s="61"/>
      <c r="I166" s="65"/>
      <c r="J166" s="66"/>
      <c r="K166" s="66"/>
      <c r="L166" s="66"/>
      <c r="M166" s="67"/>
      <c r="N166" s="68"/>
      <c r="O166" s="68"/>
      <c r="P166" s="68"/>
      <c r="Q166" s="210"/>
    </row>
    <row r="167" spans="1:17" ht="15" customHeight="1" x14ac:dyDescent="0.2">
      <c r="A167" s="48"/>
      <c r="B167" s="48"/>
      <c r="C167" s="60"/>
      <c r="D167" s="49"/>
      <c r="E167" s="49"/>
      <c r="F167" s="60"/>
      <c r="G167" s="61"/>
      <c r="H167" s="61"/>
      <c r="I167" s="65"/>
      <c r="J167" s="66"/>
      <c r="K167" s="66"/>
      <c r="L167" s="66"/>
      <c r="M167" s="67"/>
      <c r="N167" s="68"/>
      <c r="O167" s="68"/>
      <c r="P167" s="68"/>
      <c r="Q167" s="210"/>
    </row>
    <row r="168" spans="1:17" ht="15" customHeight="1" x14ac:dyDescent="0.2">
      <c r="A168" s="48"/>
      <c r="B168" s="48"/>
      <c r="C168" s="60"/>
      <c r="D168" s="49"/>
      <c r="E168" s="49"/>
      <c r="F168" s="60"/>
      <c r="G168" s="61"/>
      <c r="H168" s="61"/>
      <c r="I168" s="65"/>
      <c r="J168" s="66"/>
      <c r="K168" s="66"/>
      <c r="L168" s="66"/>
      <c r="M168" s="67"/>
      <c r="N168" s="68"/>
      <c r="O168" s="68"/>
      <c r="P168" s="68"/>
      <c r="Q168" s="210"/>
    </row>
    <row r="169" spans="1:17" ht="15" customHeight="1" x14ac:dyDescent="0.2">
      <c r="A169" s="48"/>
      <c r="B169" s="48"/>
      <c r="C169" s="60"/>
      <c r="D169" s="49"/>
      <c r="E169" s="49"/>
      <c r="F169" s="60"/>
      <c r="G169" s="61"/>
      <c r="H169" s="61"/>
      <c r="I169" s="65"/>
      <c r="J169" s="66"/>
      <c r="K169" s="66"/>
      <c r="L169" s="66"/>
      <c r="M169" s="67"/>
      <c r="N169" s="68"/>
      <c r="O169" s="68"/>
      <c r="P169" s="68"/>
      <c r="Q169" s="210"/>
    </row>
    <row r="170" spans="1:17" ht="15" customHeight="1" x14ac:dyDescent="0.2">
      <c r="A170" s="48"/>
      <c r="B170" s="48"/>
      <c r="C170" s="60"/>
      <c r="D170" s="49"/>
      <c r="E170" s="49"/>
      <c r="F170" s="60"/>
      <c r="G170" s="61"/>
      <c r="H170" s="61"/>
      <c r="I170" s="65"/>
      <c r="J170" s="66"/>
      <c r="K170" s="66"/>
      <c r="L170" s="66"/>
      <c r="M170" s="67"/>
      <c r="N170" s="68"/>
      <c r="O170" s="68"/>
      <c r="P170" s="68"/>
      <c r="Q170" s="210"/>
    </row>
    <row r="171" spans="1:17" ht="15" customHeight="1" x14ac:dyDescent="0.2">
      <c r="A171" s="48"/>
      <c r="B171" s="48"/>
      <c r="C171" s="60"/>
      <c r="D171" s="49"/>
      <c r="E171" s="49"/>
      <c r="F171" s="60"/>
      <c r="G171" s="61"/>
      <c r="H171" s="61"/>
      <c r="I171" s="65"/>
      <c r="J171" s="66"/>
      <c r="K171" s="66"/>
      <c r="L171" s="66"/>
      <c r="M171" s="67"/>
      <c r="N171" s="68"/>
      <c r="O171" s="68"/>
      <c r="P171" s="68"/>
      <c r="Q171" s="210"/>
    </row>
    <row r="172" spans="1:17" ht="15" customHeight="1" x14ac:dyDescent="0.2">
      <c r="A172" s="48"/>
      <c r="B172" s="48"/>
      <c r="C172" s="60"/>
      <c r="D172" s="49"/>
      <c r="E172" s="49"/>
      <c r="F172" s="60"/>
      <c r="G172" s="61"/>
      <c r="H172" s="61"/>
      <c r="I172" s="65"/>
      <c r="J172" s="66"/>
      <c r="K172" s="66"/>
      <c r="L172" s="66"/>
      <c r="M172" s="67"/>
      <c r="N172" s="68"/>
      <c r="O172" s="68"/>
      <c r="P172" s="68"/>
      <c r="Q172" s="210"/>
    </row>
    <row r="173" spans="1:17" ht="15" customHeight="1" x14ac:dyDescent="0.2">
      <c r="A173" s="48"/>
      <c r="B173" s="48"/>
      <c r="C173" s="60"/>
      <c r="D173" s="49"/>
      <c r="E173" s="49"/>
      <c r="F173" s="60"/>
      <c r="G173" s="61"/>
      <c r="H173" s="61"/>
      <c r="I173" s="65"/>
      <c r="J173" s="66"/>
      <c r="K173" s="66"/>
      <c r="L173" s="66"/>
      <c r="M173" s="67"/>
      <c r="N173" s="68"/>
      <c r="O173" s="68"/>
      <c r="P173" s="68"/>
      <c r="Q173" s="210"/>
    </row>
    <row r="174" spans="1:17" ht="15" customHeight="1" x14ac:dyDescent="0.2">
      <c r="A174" s="48"/>
      <c r="B174" s="48"/>
      <c r="C174" s="60"/>
      <c r="D174" s="49"/>
      <c r="E174" s="49"/>
      <c r="F174" s="60"/>
      <c r="G174" s="61"/>
      <c r="H174" s="61"/>
      <c r="I174" s="65"/>
      <c r="J174" s="66"/>
      <c r="K174" s="66"/>
      <c r="L174" s="66"/>
      <c r="M174" s="67"/>
      <c r="N174" s="68"/>
      <c r="O174" s="68"/>
      <c r="P174" s="68"/>
      <c r="Q174" s="210"/>
    </row>
    <row r="175" spans="1:17" ht="15" customHeight="1" x14ac:dyDescent="0.2">
      <c r="A175" s="48"/>
      <c r="B175" s="48"/>
      <c r="C175" s="60"/>
      <c r="D175" s="49"/>
      <c r="E175" s="49"/>
      <c r="F175" s="60"/>
      <c r="G175" s="61"/>
      <c r="H175" s="61"/>
      <c r="I175" s="65"/>
      <c r="J175" s="66"/>
      <c r="K175" s="66"/>
      <c r="L175" s="66"/>
      <c r="M175" s="67"/>
      <c r="N175" s="68"/>
      <c r="O175" s="68"/>
      <c r="P175" s="68"/>
      <c r="Q175" s="210"/>
    </row>
    <row r="176" spans="1:17" ht="15" customHeight="1" x14ac:dyDescent="0.2">
      <c r="A176" s="48"/>
      <c r="B176" s="48"/>
      <c r="C176" s="60"/>
      <c r="D176" s="49"/>
      <c r="E176" s="49"/>
      <c r="F176" s="60"/>
      <c r="G176" s="61"/>
      <c r="H176" s="61"/>
      <c r="I176" s="65"/>
      <c r="J176" s="66"/>
      <c r="K176" s="66"/>
      <c r="L176" s="66"/>
      <c r="M176" s="67"/>
      <c r="N176" s="68"/>
      <c r="O176" s="68"/>
      <c r="P176" s="68"/>
      <c r="Q176" s="210"/>
    </row>
    <row r="177" spans="1:17" ht="15" customHeight="1" x14ac:dyDescent="0.2">
      <c r="A177" s="48"/>
      <c r="B177" s="48"/>
      <c r="C177" s="60"/>
      <c r="D177" s="49"/>
      <c r="E177" s="49"/>
      <c r="F177" s="60"/>
      <c r="G177" s="61"/>
      <c r="H177" s="61"/>
      <c r="I177" s="65"/>
      <c r="J177" s="66"/>
      <c r="K177" s="66"/>
      <c r="L177" s="66"/>
      <c r="M177" s="67"/>
      <c r="N177" s="68"/>
      <c r="O177" s="68"/>
      <c r="P177" s="68"/>
      <c r="Q177" s="210"/>
    </row>
    <row r="178" spans="1:17" ht="15" customHeight="1" x14ac:dyDescent="0.2">
      <c r="A178" s="48"/>
      <c r="B178" s="48"/>
      <c r="C178" s="60"/>
      <c r="D178" s="49"/>
      <c r="E178" s="49"/>
      <c r="F178" s="60"/>
      <c r="G178" s="61"/>
      <c r="H178" s="61"/>
      <c r="I178" s="65"/>
      <c r="J178" s="66"/>
      <c r="K178" s="66"/>
      <c r="L178" s="66"/>
      <c r="M178" s="67"/>
      <c r="N178" s="68"/>
      <c r="O178" s="68"/>
      <c r="P178" s="68"/>
      <c r="Q178" s="210"/>
    </row>
    <row r="179" spans="1:17" ht="15" customHeight="1" x14ac:dyDescent="0.2">
      <c r="A179" s="48"/>
      <c r="B179" s="48"/>
      <c r="C179" s="60"/>
      <c r="D179" s="49"/>
      <c r="E179" s="49"/>
      <c r="F179" s="60"/>
      <c r="G179" s="61"/>
      <c r="H179" s="61"/>
      <c r="I179" s="65"/>
      <c r="J179" s="66"/>
      <c r="K179" s="66"/>
      <c r="L179" s="66"/>
      <c r="M179" s="67"/>
      <c r="N179" s="68"/>
      <c r="O179" s="68"/>
      <c r="P179" s="68"/>
      <c r="Q179" s="210"/>
    </row>
    <row r="180" spans="1:17" ht="15" customHeight="1" x14ac:dyDescent="0.2">
      <c r="A180" s="48"/>
      <c r="B180" s="48"/>
      <c r="C180" s="60"/>
      <c r="D180" s="49"/>
      <c r="E180" s="49"/>
      <c r="F180" s="60"/>
      <c r="G180" s="61"/>
      <c r="H180" s="61"/>
      <c r="I180" s="65"/>
      <c r="J180" s="66"/>
      <c r="K180" s="66"/>
      <c r="L180" s="66"/>
      <c r="M180" s="67"/>
      <c r="N180" s="68"/>
      <c r="O180" s="68"/>
      <c r="P180" s="68"/>
      <c r="Q180" s="210"/>
    </row>
    <row r="181" spans="1:17" ht="15" customHeight="1" x14ac:dyDescent="0.2">
      <c r="A181" s="48"/>
      <c r="B181" s="48"/>
      <c r="C181" s="60"/>
      <c r="D181" s="49"/>
      <c r="E181" s="49"/>
      <c r="F181" s="60"/>
      <c r="G181" s="61"/>
      <c r="H181" s="61"/>
      <c r="I181" s="65"/>
      <c r="J181" s="66"/>
      <c r="K181" s="66"/>
      <c r="L181" s="66"/>
      <c r="M181" s="67"/>
      <c r="N181" s="68"/>
      <c r="O181" s="68"/>
      <c r="P181" s="68"/>
      <c r="Q181" s="210"/>
    </row>
    <row r="182" spans="1:17" ht="15" customHeight="1" x14ac:dyDescent="0.2">
      <c r="A182" s="48"/>
      <c r="B182" s="48"/>
      <c r="C182" s="60"/>
      <c r="D182" s="49"/>
      <c r="E182" s="49"/>
      <c r="F182" s="60"/>
      <c r="G182" s="61"/>
      <c r="H182" s="61"/>
      <c r="I182" s="65"/>
      <c r="J182" s="66"/>
      <c r="K182" s="66"/>
      <c r="L182" s="66"/>
      <c r="M182" s="67"/>
      <c r="N182" s="68"/>
      <c r="O182" s="68"/>
      <c r="P182" s="68"/>
      <c r="Q182" s="210"/>
    </row>
    <row r="183" spans="1:17" ht="15" customHeight="1" x14ac:dyDescent="0.2">
      <c r="A183" s="48"/>
      <c r="B183" s="48"/>
      <c r="C183" s="60"/>
      <c r="D183" s="49"/>
      <c r="E183" s="49"/>
      <c r="F183" s="60"/>
      <c r="G183" s="61"/>
      <c r="H183" s="61"/>
      <c r="I183" s="65"/>
      <c r="J183" s="66"/>
      <c r="K183" s="66"/>
      <c r="L183" s="66"/>
      <c r="M183" s="67"/>
      <c r="N183" s="68"/>
      <c r="O183" s="68"/>
      <c r="P183" s="68"/>
      <c r="Q183" s="210"/>
    </row>
    <row r="184" spans="1:17" ht="15" customHeight="1" x14ac:dyDescent="0.2">
      <c r="A184" s="48"/>
      <c r="B184" s="48"/>
      <c r="C184" s="60"/>
      <c r="D184" s="49"/>
      <c r="E184" s="49"/>
      <c r="F184" s="60"/>
      <c r="G184" s="61"/>
      <c r="H184" s="61"/>
      <c r="I184" s="65"/>
      <c r="J184" s="66"/>
      <c r="K184" s="66"/>
      <c r="L184" s="66"/>
      <c r="M184" s="67"/>
      <c r="N184" s="68"/>
      <c r="O184" s="68"/>
      <c r="P184" s="68"/>
      <c r="Q184" s="210"/>
    </row>
    <row r="185" spans="1:17" ht="15" customHeight="1" x14ac:dyDescent="0.2">
      <c r="A185" s="48"/>
      <c r="B185" s="48"/>
      <c r="C185" s="60"/>
      <c r="D185" s="49"/>
      <c r="E185" s="49"/>
      <c r="F185" s="60"/>
      <c r="G185" s="61"/>
      <c r="H185" s="61"/>
      <c r="I185" s="65"/>
      <c r="J185" s="66"/>
      <c r="K185" s="66"/>
      <c r="L185" s="66"/>
      <c r="M185" s="67"/>
      <c r="N185" s="68"/>
      <c r="O185" s="68"/>
      <c r="P185" s="68"/>
      <c r="Q185" s="210"/>
    </row>
    <row r="186" spans="1:17" ht="15" customHeight="1" x14ac:dyDescent="0.2">
      <c r="A186" s="48"/>
      <c r="B186" s="48"/>
      <c r="C186" s="60"/>
      <c r="D186" s="49"/>
      <c r="E186" s="49"/>
      <c r="F186" s="60"/>
      <c r="G186" s="61"/>
      <c r="H186" s="61"/>
      <c r="I186" s="65"/>
      <c r="J186" s="66"/>
      <c r="K186" s="66"/>
      <c r="L186" s="66"/>
      <c r="M186" s="67"/>
      <c r="N186" s="68"/>
      <c r="O186" s="68"/>
      <c r="P186" s="68"/>
      <c r="Q186" s="210"/>
    </row>
    <row r="187" spans="1:17" ht="15" customHeight="1" x14ac:dyDescent="0.2">
      <c r="A187" s="48"/>
      <c r="B187" s="48"/>
      <c r="C187" s="60"/>
      <c r="D187" s="49"/>
      <c r="E187" s="49"/>
      <c r="F187" s="60"/>
      <c r="G187" s="61"/>
      <c r="H187" s="61"/>
      <c r="I187" s="65"/>
      <c r="J187" s="66"/>
      <c r="K187" s="66"/>
      <c r="L187" s="66"/>
      <c r="M187" s="67"/>
      <c r="N187" s="68"/>
      <c r="O187" s="68"/>
      <c r="P187" s="68"/>
      <c r="Q187" s="210"/>
    </row>
    <row r="188" spans="1:17" ht="15" customHeight="1" x14ac:dyDescent="0.2">
      <c r="A188" s="48"/>
      <c r="B188" s="48"/>
      <c r="C188" s="60"/>
      <c r="D188" s="49"/>
      <c r="E188" s="49"/>
      <c r="F188" s="60"/>
      <c r="G188" s="61"/>
      <c r="H188" s="61"/>
      <c r="I188" s="65"/>
      <c r="J188" s="66"/>
      <c r="K188" s="66"/>
      <c r="L188" s="66"/>
      <c r="M188" s="67"/>
      <c r="N188" s="68"/>
      <c r="O188" s="68"/>
      <c r="P188" s="68"/>
      <c r="Q188" s="210"/>
    </row>
    <row r="189" spans="1:17" ht="15" customHeight="1" x14ac:dyDescent="0.2">
      <c r="A189" s="48"/>
      <c r="B189" s="48"/>
      <c r="C189" s="60"/>
      <c r="D189" s="49"/>
      <c r="E189" s="49"/>
      <c r="F189" s="60"/>
      <c r="G189" s="61"/>
      <c r="H189" s="61"/>
      <c r="I189" s="65"/>
      <c r="J189" s="66"/>
      <c r="K189" s="66"/>
      <c r="L189" s="66"/>
      <c r="M189" s="67"/>
      <c r="N189" s="68"/>
      <c r="O189" s="68"/>
      <c r="P189" s="68"/>
      <c r="Q189" s="210"/>
    </row>
    <row r="190" spans="1:17" ht="15" customHeight="1" x14ac:dyDescent="0.2">
      <c r="A190" s="48"/>
      <c r="B190" s="48"/>
      <c r="C190" s="60"/>
      <c r="D190" s="49"/>
      <c r="E190" s="49"/>
      <c r="F190" s="60"/>
      <c r="G190" s="61"/>
      <c r="H190" s="61"/>
      <c r="I190" s="65"/>
      <c r="J190" s="66"/>
      <c r="K190" s="66"/>
      <c r="L190" s="66"/>
      <c r="M190" s="67"/>
      <c r="N190" s="68"/>
      <c r="O190" s="68"/>
      <c r="P190" s="68"/>
      <c r="Q190" s="210"/>
    </row>
    <row r="191" spans="1:17" ht="15" customHeight="1" x14ac:dyDescent="0.2">
      <c r="A191" s="48"/>
      <c r="B191" s="48"/>
      <c r="C191" s="60"/>
      <c r="D191" s="49"/>
      <c r="E191" s="49"/>
      <c r="F191" s="60"/>
      <c r="G191" s="61"/>
      <c r="H191" s="61"/>
      <c r="I191" s="65"/>
      <c r="J191" s="66"/>
      <c r="K191" s="66"/>
      <c r="L191" s="66"/>
      <c r="M191" s="67"/>
      <c r="N191" s="68"/>
      <c r="O191" s="68"/>
      <c r="P191" s="68"/>
      <c r="Q191" s="210"/>
    </row>
    <row r="192" spans="1:17" ht="15" customHeight="1" x14ac:dyDescent="0.2">
      <c r="A192" s="48"/>
      <c r="B192" s="48"/>
      <c r="C192" s="60"/>
      <c r="D192" s="49"/>
      <c r="E192" s="49"/>
      <c r="F192" s="60"/>
      <c r="G192" s="61"/>
      <c r="H192" s="61"/>
      <c r="I192" s="65"/>
      <c r="J192" s="66"/>
      <c r="K192" s="66"/>
      <c r="L192" s="66"/>
      <c r="M192" s="67"/>
      <c r="N192" s="68"/>
      <c r="O192" s="68"/>
      <c r="P192" s="68"/>
      <c r="Q192" s="210"/>
    </row>
    <row r="193" spans="1:17" ht="15" customHeight="1" x14ac:dyDescent="0.2">
      <c r="A193" s="48"/>
      <c r="B193" s="48"/>
      <c r="C193" s="60"/>
      <c r="D193" s="49"/>
      <c r="E193" s="49"/>
      <c r="F193" s="60"/>
      <c r="G193" s="61"/>
      <c r="H193" s="61"/>
      <c r="I193" s="65"/>
      <c r="J193" s="66"/>
      <c r="K193" s="66"/>
      <c r="L193" s="66"/>
      <c r="M193" s="67"/>
      <c r="N193" s="68"/>
      <c r="O193" s="68"/>
      <c r="P193" s="68"/>
      <c r="Q193" s="210"/>
    </row>
    <row r="194" spans="1:17" ht="15" customHeight="1" x14ac:dyDescent="0.2">
      <c r="A194" s="48"/>
      <c r="B194" s="48"/>
      <c r="C194" s="60"/>
      <c r="D194" s="49"/>
      <c r="E194" s="49"/>
      <c r="F194" s="60"/>
      <c r="G194" s="61"/>
      <c r="H194" s="61"/>
      <c r="I194" s="65"/>
      <c r="J194" s="66"/>
      <c r="K194" s="66"/>
      <c r="L194" s="66"/>
      <c r="M194" s="67"/>
      <c r="N194" s="68"/>
      <c r="O194" s="68"/>
      <c r="P194" s="68"/>
      <c r="Q194" s="210"/>
    </row>
    <row r="195" spans="1:17" ht="15" customHeight="1" x14ac:dyDescent="0.2">
      <c r="A195" s="48"/>
      <c r="B195" s="48"/>
      <c r="C195" s="60"/>
      <c r="D195" s="49"/>
      <c r="E195" s="49"/>
      <c r="F195" s="60"/>
      <c r="G195" s="61"/>
      <c r="H195" s="61"/>
      <c r="I195" s="65"/>
      <c r="J195" s="66"/>
      <c r="K195" s="66"/>
      <c r="L195" s="66"/>
      <c r="M195" s="67"/>
      <c r="N195" s="68"/>
      <c r="O195" s="68"/>
      <c r="P195" s="68"/>
      <c r="Q195" s="210"/>
    </row>
    <row r="196" spans="1:17" ht="15" customHeight="1" x14ac:dyDescent="0.2">
      <c r="A196" s="48"/>
      <c r="B196" s="48"/>
      <c r="C196" s="60"/>
      <c r="D196" s="49"/>
      <c r="E196" s="49"/>
      <c r="F196" s="60"/>
      <c r="G196" s="61"/>
      <c r="H196" s="61"/>
      <c r="I196" s="65"/>
      <c r="J196" s="66"/>
      <c r="K196" s="66"/>
      <c r="L196" s="66"/>
      <c r="M196" s="67"/>
      <c r="N196" s="68"/>
      <c r="O196" s="68"/>
      <c r="P196" s="68"/>
      <c r="Q196" s="210"/>
    </row>
    <row r="197" spans="1:17" ht="15" customHeight="1" x14ac:dyDescent="0.2">
      <c r="A197" s="48"/>
      <c r="B197" s="48"/>
      <c r="C197" s="60"/>
      <c r="D197" s="49"/>
      <c r="E197" s="49"/>
      <c r="F197" s="60"/>
      <c r="G197" s="61"/>
      <c r="H197" s="61"/>
      <c r="I197" s="65"/>
      <c r="J197" s="66"/>
      <c r="K197" s="66"/>
      <c r="L197" s="66"/>
      <c r="M197" s="67"/>
      <c r="N197" s="68"/>
      <c r="O197" s="68"/>
      <c r="P197" s="68"/>
      <c r="Q197" s="210"/>
    </row>
    <row r="198" spans="1:17" ht="15" customHeight="1" x14ac:dyDescent="0.2">
      <c r="A198" s="48"/>
      <c r="B198" s="48"/>
      <c r="C198" s="60"/>
      <c r="D198" s="49"/>
      <c r="E198" s="49"/>
      <c r="F198" s="60"/>
      <c r="G198" s="61"/>
      <c r="H198" s="61"/>
      <c r="I198" s="65"/>
      <c r="J198" s="66"/>
      <c r="K198" s="66"/>
      <c r="L198" s="66"/>
      <c r="M198" s="67"/>
      <c r="N198" s="68"/>
      <c r="O198" s="68"/>
      <c r="P198" s="68"/>
      <c r="Q198" s="210"/>
    </row>
    <row r="199" spans="1:17" ht="15" customHeight="1" x14ac:dyDescent="0.2">
      <c r="A199" s="48"/>
      <c r="B199" s="48"/>
      <c r="C199" s="60"/>
      <c r="D199" s="49"/>
      <c r="E199" s="49"/>
      <c r="F199" s="60"/>
      <c r="G199" s="61"/>
      <c r="H199" s="61"/>
      <c r="I199" s="65"/>
      <c r="J199" s="66"/>
      <c r="K199" s="66"/>
      <c r="L199" s="66"/>
      <c r="M199" s="67"/>
      <c r="N199" s="68"/>
      <c r="O199" s="68"/>
      <c r="P199" s="68"/>
      <c r="Q199" s="210"/>
    </row>
    <row r="200" spans="1:17" ht="15" customHeight="1" x14ac:dyDescent="0.2">
      <c r="A200" s="48"/>
      <c r="B200" s="48"/>
      <c r="C200" s="60"/>
      <c r="D200" s="49"/>
      <c r="E200" s="49"/>
      <c r="F200" s="60"/>
      <c r="G200" s="61"/>
      <c r="H200" s="61"/>
      <c r="I200" s="65"/>
      <c r="J200" s="66"/>
      <c r="K200" s="66"/>
      <c r="L200" s="66"/>
      <c r="M200" s="67"/>
      <c r="N200" s="68"/>
      <c r="O200" s="68"/>
      <c r="P200" s="68"/>
      <c r="Q200" s="210"/>
    </row>
    <row r="201" spans="1:17" ht="15" customHeight="1" x14ac:dyDescent="0.2">
      <c r="A201" s="48"/>
      <c r="B201" s="48"/>
      <c r="C201" s="60"/>
      <c r="D201" s="49"/>
      <c r="E201" s="49"/>
      <c r="F201" s="60"/>
      <c r="G201" s="61"/>
      <c r="H201" s="61"/>
      <c r="I201" s="65"/>
      <c r="J201" s="66"/>
      <c r="K201" s="66"/>
      <c r="L201" s="66"/>
      <c r="M201" s="67"/>
      <c r="N201" s="68"/>
      <c r="O201" s="68"/>
      <c r="P201" s="68"/>
      <c r="Q201" s="210"/>
    </row>
    <row r="202" spans="1:17" ht="15" customHeight="1" x14ac:dyDescent="0.2">
      <c r="A202" s="48"/>
      <c r="B202" s="48"/>
      <c r="C202" s="60"/>
      <c r="D202" s="49"/>
      <c r="E202" s="49"/>
      <c r="F202" s="60"/>
      <c r="G202" s="61"/>
      <c r="H202" s="61"/>
      <c r="I202" s="65"/>
      <c r="J202" s="66"/>
      <c r="K202" s="66"/>
      <c r="L202" s="66"/>
      <c r="M202" s="67"/>
      <c r="N202" s="68"/>
      <c r="O202" s="68"/>
      <c r="P202" s="68"/>
      <c r="Q202" s="210"/>
    </row>
    <row r="203" spans="1:17" ht="15" customHeight="1" x14ac:dyDescent="0.2">
      <c r="A203" s="48"/>
      <c r="B203" s="48"/>
      <c r="C203" s="60"/>
      <c r="D203" s="49"/>
      <c r="E203" s="49"/>
      <c r="F203" s="60"/>
      <c r="G203" s="61"/>
      <c r="H203" s="61"/>
      <c r="I203" s="65"/>
      <c r="J203" s="66"/>
      <c r="K203" s="66"/>
      <c r="L203" s="66"/>
      <c r="M203" s="67"/>
      <c r="N203" s="68"/>
      <c r="O203" s="68"/>
      <c r="P203" s="68"/>
      <c r="Q203" s="210"/>
    </row>
    <row r="204" spans="1:17" ht="15" customHeight="1" x14ac:dyDescent="0.2">
      <c r="A204" s="48"/>
      <c r="B204" s="48"/>
      <c r="C204" s="60"/>
      <c r="D204" s="49"/>
      <c r="E204" s="49"/>
      <c r="F204" s="60"/>
      <c r="G204" s="61"/>
      <c r="H204" s="61"/>
      <c r="I204" s="65"/>
      <c r="J204" s="66"/>
      <c r="K204" s="66"/>
      <c r="L204" s="66"/>
      <c r="M204" s="67"/>
      <c r="N204" s="68"/>
      <c r="O204" s="68"/>
      <c r="P204" s="68"/>
      <c r="Q204" s="210"/>
    </row>
    <row r="205" spans="1:17" ht="15" customHeight="1" x14ac:dyDescent="0.2">
      <c r="A205" s="48"/>
      <c r="B205" s="48"/>
      <c r="C205" s="60"/>
      <c r="D205" s="49"/>
      <c r="E205" s="49"/>
      <c r="F205" s="60"/>
      <c r="G205" s="61"/>
      <c r="H205" s="61"/>
      <c r="I205" s="65"/>
      <c r="J205" s="66"/>
      <c r="K205" s="66"/>
      <c r="L205" s="66"/>
      <c r="M205" s="67"/>
      <c r="N205" s="68"/>
      <c r="O205" s="68"/>
      <c r="P205" s="68"/>
      <c r="Q205" s="210"/>
    </row>
    <row r="206" spans="1:17" ht="15" customHeight="1" x14ac:dyDescent="0.2">
      <c r="A206" s="48"/>
      <c r="B206" s="48"/>
      <c r="C206" s="60"/>
      <c r="D206" s="49"/>
      <c r="E206" s="49"/>
      <c r="F206" s="60"/>
      <c r="G206" s="61"/>
      <c r="H206" s="61"/>
      <c r="I206" s="65"/>
      <c r="J206" s="66"/>
      <c r="K206" s="66"/>
      <c r="L206" s="66"/>
      <c r="M206" s="67"/>
      <c r="N206" s="68"/>
      <c r="O206" s="68"/>
      <c r="P206" s="68"/>
      <c r="Q206" s="210"/>
    </row>
    <row r="207" spans="1:17" ht="15" customHeight="1" x14ac:dyDescent="0.2">
      <c r="A207" s="48"/>
      <c r="B207" s="48"/>
      <c r="C207" s="60"/>
      <c r="D207" s="49"/>
      <c r="E207" s="49"/>
      <c r="F207" s="60"/>
      <c r="G207" s="61"/>
      <c r="H207" s="61"/>
      <c r="I207" s="65"/>
      <c r="J207" s="66"/>
      <c r="K207" s="66"/>
      <c r="L207" s="66"/>
      <c r="M207" s="67"/>
      <c r="N207" s="68"/>
      <c r="O207" s="68"/>
      <c r="P207" s="68"/>
      <c r="Q207" s="210"/>
    </row>
    <row r="208" spans="1:17" ht="15" customHeight="1" x14ac:dyDescent="0.2">
      <c r="A208" s="48"/>
      <c r="B208" s="48"/>
      <c r="C208" s="60"/>
      <c r="D208" s="49"/>
      <c r="E208" s="49"/>
      <c r="F208" s="60"/>
      <c r="G208" s="61"/>
      <c r="H208" s="61"/>
      <c r="I208" s="65"/>
      <c r="J208" s="66"/>
      <c r="K208" s="66"/>
      <c r="L208" s="66"/>
      <c r="M208" s="67"/>
      <c r="N208" s="68"/>
      <c r="O208" s="68"/>
      <c r="P208" s="68"/>
      <c r="Q208" s="210"/>
    </row>
    <row r="209" spans="1:17" ht="15" customHeight="1" x14ac:dyDescent="0.2">
      <c r="A209" s="48"/>
      <c r="B209" s="48"/>
      <c r="C209" s="60"/>
      <c r="D209" s="49"/>
      <c r="E209" s="49"/>
      <c r="F209" s="60"/>
      <c r="G209" s="61"/>
      <c r="H209" s="61"/>
      <c r="I209" s="65"/>
      <c r="J209" s="66"/>
      <c r="K209" s="66"/>
      <c r="L209" s="66"/>
      <c r="M209" s="67"/>
      <c r="N209" s="68"/>
      <c r="O209" s="68"/>
      <c r="P209" s="68"/>
      <c r="Q209" s="210"/>
    </row>
    <row r="210" spans="1:17" ht="15" customHeight="1" x14ac:dyDescent="0.2">
      <c r="A210" s="48"/>
      <c r="B210" s="48"/>
      <c r="C210" s="60"/>
      <c r="D210" s="49"/>
      <c r="E210" s="49"/>
      <c r="F210" s="60"/>
      <c r="G210" s="61"/>
      <c r="H210" s="61"/>
      <c r="I210" s="65"/>
      <c r="J210" s="66"/>
      <c r="K210" s="66"/>
      <c r="L210" s="66"/>
      <c r="M210" s="67"/>
      <c r="N210" s="68"/>
      <c r="O210" s="68"/>
      <c r="P210" s="68"/>
      <c r="Q210" s="210"/>
    </row>
    <row r="211" spans="1:17" ht="15" customHeight="1" x14ac:dyDescent="0.2">
      <c r="A211" s="48"/>
      <c r="B211" s="48"/>
      <c r="C211" s="60"/>
      <c r="D211" s="49"/>
      <c r="E211" s="49"/>
      <c r="F211" s="60"/>
      <c r="G211" s="61"/>
      <c r="H211" s="61"/>
      <c r="I211" s="65"/>
      <c r="J211" s="66"/>
      <c r="K211" s="66"/>
      <c r="L211" s="66"/>
      <c r="M211" s="67"/>
      <c r="N211" s="68"/>
      <c r="O211" s="68"/>
      <c r="P211" s="68"/>
      <c r="Q211" s="210"/>
    </row>
    <row r="212" spans="1:17" ht="15" customHeight="1" x14ac:dyDescent="0.2">
      <c r="A212" s="48"/>
      <c r="B212" s="48"/>
      <c r="C212" s="60"/>
      <c r="D212" s="49"/>
      <c r="E212" s="49"/>
      <c r="F212" s="60"/>
      <c r="G212" s="61"/>
      <c r="H212" s="61"/>
      <c r="I212" s="65"/>
      <c r="J212" s="66"/>
      <c r="K212" s="66"/>
      <c r="L212" s="66"/>
      <c r="M212" s="67"/>
      <c r="N212" s="68"/>
      <c r="O212" s="68"/>
      <c r="P212" s="68"/>
      <c r="Q212" s="210"/>
    </row>
    <row r="213" spans="1:17" ht="15" customHeight="1" x14ac:dyDescent="0.2">
      <c r="A213" s="48"/>
      <c r="B213" s="48"/>
      <c r="C213" s="60"/>
      <c r="D213" s="49"/>
      <c r="E213" s="49"/>
      <c r="F213" s="60"/>
      <c r="G213" s="61"/>
      <c r="H213" s="61"/>
      <c r="I213" s="65"/>
      <c r="J213" s="66"/>
      <c r="K213" s="66"/>
      <c r="L213" s="66"/>
      <c r="M213" s="67"/>
      <c r="N213" s="68"/>
      <c r="O213" s="68"/>
      <c r="P213" s="68"/>
      <c r="Q213" s="210"/>
    </row>
    <row r="214" spans="1:17" ht="15" customHeight="1" x14ac:dyDescent="0.2">
      <c r="A214" s="48"/>
      <c r="B214" s="48"/>
      <c r="C214" s="60"/>
      <c r="D214" s="49"/>
      <c r="E214" s="49"/>
      <c r="F214" s="60"/>
      <c r="G214" s="61"/>
      <c r="H214" s="61"/>
      <c r="I214" s="65"/>
      <c r="J214" s="66"/>
      <c r="K214" s="66"/>
      <c r="L214" s="66"/>
      <c r="M214" s="67"/>
      <c r="N214" s="68"/>
      <c r="O214" s="68"/>
      <c r="P214" s="68"/>
      <c r="Q214" s="210"/>
    </row>
    <row r="215" spans="1:17" ht="15" customHeight="1" x14ac:dyDescent="0.2">
      <c r="A215" s="48"/>
      <c r="B215" s="48"/>
      <c r="C215" s="60"/>
      <c r="D215" s="49"/>
      <c r="E215" s="49"/>
      <c r="F215" s="60"/>
      <c r="G215" s="61"/>
      <c r="H215" s="61"/>
      <c r="I215" s="65"/>
      <c r="J215" s="66"/>
      <c r="K215" s="66"/>
      <c r="L215" s="66"/>
      <c r="M215" s="67"/>
      <c r="N215" s="68"/>
      <c r="O215" s="68"/>
      <c r="P215" s="68"/>
      <c r="Q215" s="210"/>
    </row>
    <row r="216" spans="1:17" ht="15" customHeight="1" x14ac:dyDescent="0.2">
      <c r="A216" s="48"/>
      <c r="B216" s="48"/>
      <c r="C216" s="60"/>
      <c r="D216" s="49"/>
      <c r="E216" s="49"/>
      <c r="F216" s="60"/>
      <c r="G216" s="61"/>
      <c r="H216" s="61"/>
      <c r="I216" s="65"/>
      <c r="J216" s="66"/>
      <c r="K216" s="66"/>
      <c r="L216" s="66"/>
      <c r="M216" s="67"/>
      <c r="N216" s="68"/>
      <c r="O216" s="68"/>
      <c r="P216" s="68"/>
      <c r="Q216" s="210"/>
    </row>
    <row r="217" spans="1:17" ht="15" customHeight="1" x14ac:dyDescent="0.2">
      <c r="A217" s="48"/>
      <c r="B217" s="48"/>
      <c r="C217" s="60"/>
      <c r="D217" s="49"/>
      <c r="E217" s="49"/>
      <c r="F217" s="60"/>
      <c r="G217" s="61"/>
      <c r="H217" s="61"/>
      <c r="I217" s="65"/>
      <c r="J217" s="66"/>
      <c r="K217" s="66"/>
      <c r="L217" s="66"/>
      <c r="M217" s="67"/>
      <c r="N217" s="68"/>
      <c r="O217" s="68"/>
      <c r="P217" s="68"/>
      <c r="Q217" s="210"/>
    </row>
    <row r="218" spans="1:17" ht="15" customHeight="1" x14ac:dyDescent="0.2">
      <c r="A218" s="48"/>
      <c r="B218" s="48"/>
      <c r="C218" s="60"/>
      <c r="D218" s="49"/>
      <c r="E218" s="49"/>
      <c r="F218" s="60"/>
      <c r="G218" s="61"/>
      <c r="H218" s="61"/>
      <c r="I218" s="65"/>
      <c r="J218" s="66"/>
      <c r="K218" s="66"/>
      <c r="L218" s="66"/>
      <c r="M218" s="67"/>
      <c r="N218" s="68"/>
      <c r="O218" s="68"/>
      <c r="P218" s="68"/>
      <c r="Q218" s="210"/>
    </row>
    <row r="219" spans="1:17" ht="15" customHeight="1" x14ac:dyDescent="0.2">
      <c r="A219" s="48"/>
      <c r="B219" s="48"/>
      <c r="C219" s="60"/>
      <c r="D219" s="49"/>
      <c r="E219" s="49"/>
      <c r="F219" s="60"/>
      <c r="G219" s="61"/>
      <c r="H219" s="61"/>
      <c r="I219" s="65"/>
      <c r="J219" s="66"/>
      <c r="K219" s="66"/>
      <c r="L219" s="66"/>
      <c r="M219" s="67"/>
      <c r="N219" s="68"/>
      <c r="O219" s="68"/>
      <c r="P219" s="68"/>
      <c r="Q219" s="210"/>
    </row>
    <row r="220" spans="1:17" ht="15" customHeight="1" x14ac:dyDescent="0.2">
      <c r="A220" s="48"/>
      <c r="B220" s="48"/>
      <c r="C220" s="60"/>
      <c r="D220" s="49"/>
      <c r="E220" s="49"/>
      <c r="F220" s="60"/>
      <c r="G220" s="61"/>
      <c r="H220" s="61"/>
      <c r="I220" s="65"/>
      <c r="J220" s="66"/>
      <c r="K220" s="66"/>
      <c r="L220" s="66"/>
      <c r="M220" s="67"/>
      <c r="N220" s="68"/>
      <c r="O220" s="68"/>
      <c r="P220" s="68"/>
      <c r="Q220" s="210"/>
    </row>
    <row r="221" spans="1:17" ht="15" customHeight="1" x14ac:dyDescent="0.2">
      <c r="A221" s="48"/>
      <c r="B221" s="48"/>
      <c r="C221" s="60"/>
      <c r="D221" s="49"/>
      <c r="E221" s="49"/>
      <c r="F221" s="60"/>
      <c r="G221" s="61"/>
      <c r="H221" s="61"/>
      <c r="I221" s="65"/>
      <c r="J221" s="66"/>
      <c r="K221" s="66"/>
      <c r="L221" s="66"/>
      <c r="M221" s="67"/>
      <c r="N221" s="68"/>
      <c r="O221" s="68"/>
      <c r="P221" s="68"/>
      <c r="Q221" s="210"/>
    </row>
    <row r="222" spans="1:17" ht="15" customHeight="1" x14ac:dyDescent="0.2">
      <c r="A222" s="48"/>
      <c r="B222" s="48"/>
      <c r="C222" s="60"/>
      <c r="D222" s="49"/>
      <c r="E222" s="49"/>
      <c r="F222" s="60"/>
      <c r="G222" s="61"/>
      <c r="H222" s="61"/>
      <c r="I222" s="65"/>
      <c r="J222" s="66"/>
      <c r="K222" s="66"/>
      <c r="L222" s="66"/>
      <c r="M222" s="67"/>
      <c r="N222" s="68"/>
      <c r="O222" s="68"/>
      <c r="P222" s="68"/>
      <c r="Q222" s="210"/>
    </row>
    <row r="223" spans="1:17" ht="15" customHeight="1" x14ac:dyDescent="0.2">
      <c r="A223" s="48"/>
      <c r="B223" s="48"/>
      <c r="C223" s="60"/>
      <c r="D223" s="49"/>
      <c r="E223" s="49"/>
      <c r="F223" s="60"/>
      <c r="G223" s="61"/>
      <c r="H223" s="61"/>
      <c r="I223" s="65"/>
      <c r="J223" s="66"/>
      <c r="K223" s="66"/>
      <c r="L223" s="66"/>
      <c r="M223" s="67"/>
      <c r="N223" s="68"/>
      <c r="O223" s="68"/>
      <c r="P223" s="68"/>
      <c r="Q223" s="210"/>
    </row>
    <row r="224" spans="1:17" ht="15" customHeight="1" x14ac:dyDescent="0.2">
      <c r="A224" s="48"/>
      <c r="B224" s="48"/>
      <c r="C224" s="60"/>
      <c r="D224" s="49"/>
      <c r="E224" s="49"/>
      <c r="F224" s="60"/>
      <c r="G224" s="61"/>
      <c r="H224" s="61"/>
      <c r="I224" s="65"/>
      <c r="J224" s="66"/>
      <c r="K224" s="66"/>
      <c r="L224" s="66"/>
      <c r="M224" s="67"/>
      <c r="N224" s="68"/>
      <c r="O224" s="68"/>
      <c r="P224" s="68"/>
      <c r="Q224" s="210"/>
    </row>
    <row r="225" spans="1:17" ht="15" customHeight="1" x14ac:dyDescent="0.2">
      <c r="A225" s="48"/>
      <c r="B225" s="48"/>
      <c r="C225" s="60"/>
      <c r="D225" s="49"/>
      <c r="E225" s="49"/>
      <c r="F225" s="60"/>
      <c r="G225" s="61"/>
      <c r="H225" s="61"/>
      <c r="I225" s="65"/>
      <c r="J225" s="66"/>
      <c r="K225" s="66"/>
      <c r="L225" s="66"/>
      <c r="M225" s="67"/>
      <c r="N225" s="68"/>
      <c r="O225" s="68"/>
      <c r="P225" s="68"/>
      <c r="Q225" s="210"/>
    </row>
    <row r="226" spans="1:17" ht="15" customHeight="1" x14ac:dyDescent="0.2">
      <c r="A226" s="48"/>
      <c r="B226" s="48"/>
      <c r="C226" s="60"/>
      <c r="D226" s="49"/>
      <c r="E226" s="49"/>
      <c r="F226" s="60"/>
      <c r="G226" s="61"/>
      <c r="H226" s="61"/>
      <c r="I226" s="65"/>
      <c r="J226" s="66"/>
      <c r="K226" s="66"/>
      <c r="L226" s="66"/>
      <c r="M226" s="67"/>
      <c r="N226" s="68"/>
      <c r="O226" s="68"/>
      <c r="P226" s="68"/>
      <c r="Q226" s="210"/>
    </row>
    <row r="227" spans="1:17" ht="15" customHeight="1" x14ac:dyDescent="0.2">
      <c r="A227" s="48"/>
      <c r="B227" s="48"/>
      <c r="C227" s="60"/>
      <c r="D227" s="49"/>
      <c r="E227" s="49"/>
      <c r="F227" s="60"/>
      <c r="G227" s="61"/>
      <c r="H227" s="61"/>
      <c r="I227" s="65"/>
      <c r="J227" s="66"/>
      <c r="K227" s="66"/>
      <c r="L227" s="66"/>
      <c r="M227" s="67"/>
      <c r="N227" s="68"/>
      <c r="O227" s="68"/>
      <c r="P227" s="68"/>
      <c r="Q227" s="210"/>
    </row>
    <row r="228" spans="1:17" ht="15" customHeight="1" x14ac:dyDescent="0.2">
      <c r="A228" s="48"/>
      <c r="B228" s="48"/>
      <c r="C228" s="60"/>
      <c r="D228" s="49"/>
      <c r="E228" s="49"/>
      <c r="F228" s="60"/>
      <c r="G228" s="61"/>
      <c r="H228" s="61"/>
      <c r="I228" s="65"/>
      <c r="J228" s="66"/>
      <c r="K228" s="66"/>
      <c r="L228" s="66"/>
      <c r="M228" s="67"/>
      <c r="N228" s="68"/>
      <c r="O228" s="68"/>
      <c r="P228" s="68"/>
      <c r="Q228" s="210"/>
    </row>
    <row r="229" spans="1:17" ht="15" customHeight="1" x14ac:dyDescent="0.2">
      <c r="A229" s="48"/>
      <c r="B229" s="48"/>
      <c r="C229" s="60"/>
      <c r="D229" s="49"/>
      <c r="E229" s="49"/>
      <c r="F229" s="60"/>
      <c r="G229" s="61"/>
      <c r="H229" s="61"/>
      <c r="I229" s="65"/>
      <c r="J229" s="66"/>
      <c r="K229" s="66"/>
      <c r="L229" s="66"/>
      <c r="M229" s="67"/>
      <c r="N229" s="68"/>
      <c r="O229" s="68"/>
      <c r="P229" s="68"/>
      <c r="Q229" s="210"/>
    </row>
    <row r="230" spans="1:17" ht="15" customHeight="1" x14ac:dyDescent="0.2">
      <c r="A230" s="48"/>
      <c r="B230" s="48"/>
      <c r="C230" s="60"/>
      <c r="D230" s="49"/>
      <c r="E230" s="49"/>
      <c r="F230" s="60"/>
      <c r="G230" s="61"/>
      <c r="H230" s="61"/>
      <c r="I230" s="65"/>
      <c r="J230" s="66"/>
      <c r="K230" s="66"/>
      <c r="L230" s="66"/>
      <c r="M230" s="67"/>
      <c r="N230" s="68"/>
      <c r="O230" s="68"/>
      <c r="P230" s="68"/>
      <c r="Q230" s="210"/>
    </row>
    <row r="231" spans="1:17" ht="15" customHeight="1" x14ac:dyDescent="0.2">
      <c r="A231" s="48"/>
      <c r="B231" s="48"/>
      <c r="C231" s="60"/>
      <c r="D231" s="49"/>
      <c r="E231" s="49"/>
      <c r="F231" s="60"/>
      <c r="G231" s="61"/>
      <c r="H231" s="61"/>
      <c r="I231" s="65"/>
      <c r="J231" s="66"/>
      <c r="K231" s="66"/>
      <c r="L231" s="66"/>
      <c r="M231" s="67"/>
      <c r="N231" s="68"/>
      <c r="O231" s="68"/>
      <c r="P231" s="68"/>
      <c r="Q231" s="210"/>
    </row>
    <row r="232" spans="1:17" ht="15" customHeight="1" x14ac:dyDescent="0.2">
      <c r="A232" s="48"/>
      <c r="B232" s="48"/>
      <c r="C232" s="60"/>
      <c r="D232" s="49"/>
      <c r="E232" s="49"/>
      <c r="F232" s="60"/>
      <c r="G232" s="61"/>
      <c r="H232" s="61"/>
      <c r="I232" s="65"/>
      <c r="J232" s="66"/>
      <c r="K232" s="66"/>
      <c r="L232" s="66"/>
      <c r="M232" s="67"/>
      <c r="N232" s="68"/>
      <c r="O232" s="68"/>
      <c r="P232" s="68"/>
      <c r="Q232" s="210"/>
    </row>
    <row r="233" spans="1:17" ht="15" customHeight="1" x14ac:dyDescent="0.2">
      <c r="A233" s="48"/>
      <c r="B233" s="48"/>
      <c r="C233" s="60"/>
      <c r="D233" s="49"/>
      <c r="E233" s="49"/>
      <c r="F233" s="60"/>
      <c r="G233" s="61"/>
      <c r="H233" s="61"/>
      <c r="I233" s="65"/>
      <c r="J233" s="66"/>
      <c r="K233" s="66"/>
      <c r="L233" s="66"/>
      <c r="M233" s="67"/>
      <c r="N233" s="68"/>
      <c r="O233" s="68"/>
      <c r="P233" s="68"/>
      <c r="Q233" s="210"/>
    </row>
    <row r="234" spans="1:17" ht="15" customHeight="1" x14ac:dyDescent="0.2">
      <c r="A234" s="48"/>
      <c r="B234" s="48"/>
      <c r="C234" s="60"/>
      <c r="D234" s="49"/>
      <c r="E234" s="49"/>
      <c r="F234" s="60"/>
      <c r="G234" s="61"/>
      <c r="H234" s="61"/>
      <c r="I234" s="65"/>
      <c r="J234" s="66"/>
      <c r="K234" s="66"/>
      <c r="L234" s="66"/>
      <c r="M234" s="67"/>
      <c r="N234" s="68"/>
      <c r="O234" s="68"/>
      <c r="P234" s="68"/>
      <c r="Q234" s="210"/>
    </row>
    <row r="235" spans="1:17" ht="15" customHeight="1" x14ac:dyDescent="0.2">
      <c r="A235" s="48"/>
      <c r="B235" s="48"/>
      <c r="C235" s="60"/>
      <c r="D235" s="49"/>
      <c r="E235" s="49"/>
      <c r="F235" s="60"/>
      <c r="G235" s="61"/>
      <c r="H235" s="61"/>
      <c r="I235" s="65"/>
      <c r="J235" s="66"/>
      <c r="K235" s="66"/>
      <c r="L235" s="66"/>
      <c r="M235" s="67"/>
      <c r="N235" s="68"/>
      <c r="O235" s="68"/>
      <c r="P235" s="68"/>
      <c r="Q235" s="210"/>
    </row>
    <row r="236" spans="1:17" ht="15" customHeight="1" x14ac:dyDescent="0.2">
      <c r="A236" s="48"/>
      <c r="B236" s="48"/>
      <c r="C236" s="60"/>
      <c r="D236" s="49"/>
      <c r="E236" s="49"/>
      <c r="F236" s="60"/>
      <c r="G236" s="61"/>
      <c r="H236" s="61"/>
      <c r="I236" s="65"/>
      <c r="J236" s="66"/>
      <c r="K236" s="66"/>
      <c r="L236" s="66"/>
      <c r="M236" s="67"/>
      <c r="N236" s="68"/>
      <c r="O236" s="68"/>
      <c r="P236" s="68"/>
      <c r="Q236" s="210"/>
    </row>
    <row r="237" spans="1:17" ht="15" customHeight="1" x14ac:dyDescent="0.2">
      <c r="A237" s="48"/>
      <c r="B237" s="48"/>
      <c r="C237" s="60"/>
      <c r="D237" s="49"/>
      <c r="E237" s="49"/>
      <c r="F237" s="60"/>
      <c r="G237" s="61"/>
      <c r="H237" s="61"/>
      <c r="I237" s="65"/>
      <c r="J237" s="66"/>
      <c r="K237" s="66"/>
      <c r="L237" s="66"/>
      <c r="M237" s="67"/>
      <c r="N237" s="68"/>
      <c r="O237" s="68"/>
      <c r="P237" s="68"/>
      <c r="Q237" s="210"/>
    </row>
    <row r="238" spans="1:17" ht="15" customHeight="1" x14ac:dyDescent="0.2">
      <c r="A238" s="48"/>
      <c r="B238" s="48"/>
      <c r="C238" s="60"/>
      <c r="D238" s="49"/>
      <c r="E238" s="49"/>
      <c r="F238" s="60"/>
      <c r="G238" s="61"/>
      <c r="H238" s="61"/>
      <c r="I238" s="65"/>
      <c r="J238" s="66"/>
      <c r="K238" s="66"/>
      <c r="L238" s="66"/>
      <c r="M238" s="67"/>
      <c r="N238" s="68"/>
      <c r="O238" s="68"/>
      <c r="P238" s="68"/>
      <c r="Q238" s="210"/>
    </row>
    <row r="239" spans="1:17" ht="15" customHeight="1" x14ac:dyDescent="0.2">
      <c r="A239" s="48"/>
      <c r="B239" s="48"/>
      <c r="C239" s="60"/>
      <c r="D239" s="49"/>
      <c r="E239" s="49"/>
      <c r="F239" s="60"/>
      <c r="G239" s="61"/>
      <c r="H239" s="61"/>
      <c r="I239" s="65"/>
      <c r="J239" s="66"/>
      <c r="K239" s="66"/>
      <c r="L239" s="66"/>
      <c r="M239" s="67"/>
      <c r="N239" s="68"/>
      <c r="O239" s="68"/>
      <c r="P239" s="68"/>
      <c r="Q239" s="210"/>
    </row>
    <row r="240" spans="1:17" ht="15" customHeight="1" x14ac:dyDescent="0.2">
      <c r="A240" s="48"/>
      <c r="B240" s="48"/>
      <c r="C240" s="60"/>
      <c r="D240" s="49"/>
      <c r="E240" s="49"/>
      <c r="F240" s="60"/>
      <c r="G240" s="61"/>
      <c r="H240" s="61"/>
      <c r="I240" s="65"/>
      <c r="J240" s="66"/>
      <c r="K240" s="66"/>
      <c r="L240" s="66"/>
      <c r="M240" s="67"/>
      <c r="N240" s="68"/>
      <c r="O240" s="68"/>
      <c r="P240" s="68"/>
      <c r="Q240" s="210"/>
    </row>
    <row r="241" spans="1:18" ht="15" customHeight="1" x14ac:dyDescent="0.2">
      <c r="A241" s="48"/>
      <c r="B241" s="48"/>
      <c r="C241" s="60"/>
      <c r="D241" s="49"/>
      <c r="E241" s="49"/>
      <c r="F241" s="60"/>
      <c r="G241" s="61"/>
      <c r="H241" s="61"/>
      <c r="I241" s="65"/>
      <c r="J241" s="66"/>
      <c r="K241" s="66"/>
      <c r="L241" s="66"/>
      <c r="M241" s="67"/>
      <c r="N241" s="68"/>
      <c r="O241" s="68"/>
      <c r="P241" s="68"/>
      <c r="Q241" s="210"/>
    </row>
    <row r="242" spans="1:18" ht="15" customHeight="1" x14ac:dyDescent="0.2">
      <c r="A242" s="48"/>
      <c r="B242" s="48"/>
      <c r="C242" s="60"/>
      <c r="D242" s="49"/>
      <c r="E242" s="49"/>
      <c r="F242" s="60"/>
      <c r="G242" s="61"/>
      <c r="H242" s="61"/>
      <c r="I242" s="65"/>
      <c r="J242" s="66"/>
      <c r="K242" s="66"/>
      <c r="L242" s="66"/>
      <c r="M242" s="67"/>
      <c r="N242" s="68"/>
      <c r="O242" s="68"/>
      <c r="P242" s="68"/>
      <c r="Q242" s="210"/>
    </row>
    <row r="243" spans="1:18" ht="15" customHeight="1" x14ac:dyDescent="0.2">
      <c r="A243" s="48"/>
      <c r="B243" s="48"/>
      <c r="C243" s="60"/>
      <c r="D243" s="49"/>
      <c r="E243" s="49"/>
      <c r="F243" s="60"/>
      <c r="G243" s="61"/>
      <c r="H243" s="61"/>
      <c r="I243" s="65"/>
      <c r="J243" s="66"/>
      <c r="K243" s="66"/>
      <c r="L243" s="66"/>
      <c r="M243" s="67"/>
      <c r="N243" s="68"/>
      <c r="O243" s="68"/>
      <c r="P243" s="68"/>
      <c r="Q243" s="210"/>
    </row>
    <row r="244" spans="1:18" ht="15" customHeight="1" x14ac:dyDescent="0.2">
      <c r="A244" s="48"/>
      <c r="B244" s="48"/>
      <c r="C244" s="60"/>
      <c r="D244" s="49"/>
      <c r="E244" s="49"/>
      <c r="F244" s="60"/>
      <c r="G244" s="61"/>
      <c r="H244" s="61"/>
      <c r="I244" s="65"/>
      <c r="J244" s="66"/>
      <c r="K244" s="66"/>
      <c r="L244" s="66"/>
      <c r="M244" s="67"/>
      <c r="N244" s="68"/>
      <c r="O244" s="68"/>
      <c r="P244" s="68"/>
      <c r="Q244" s="210"/>
    </row>
    <row r="245" spans="1:18" ht="15" customHeight="1" x14ac:dyDescent="0.2">
      <c r="A245" s="48"/>
      <c r="B245" s="48"/>
      <c r="C245" s="60"/>
      <c r="D245" s="49"/>
      <c r="E245" s="49"/>
      <c r="F245" s="60"/>
      <c r="G245" s="61"/>
      <c r="H245" s="61"/>
      <c r="I245" s="65"/>
      <c r="J245" s="66"/>
      <c r="K245" s="66"/>
      <c r="L245" s="66"/>
      <c r="M245" s="67"/>
      <c r="N245" s="68"/>
      <c r="O245" s="68"/>
      <c r="P245" s="68"/>
      <c r="Q245" s="210"/>
      <c r="R245" s="223"/>
    </row>
    <row r="246" spans="1:18" ht="15" customHeight="1" x14ac:dyDescent="0.2">
      <c r="A246" s="48"/>
      <c r="B246" s="48"/>
      <c r="C246" s="60"/>
      <c r="D246" s="49"/>
      <c r="E246" s="49"/>
      <c r="F246" s="60"/>
      <c r="G246" s="61"/>
      <c r="H246" s="61"/>
      <c r="I246" s="65"/>
      <c r="J246" s="66"/>
      <c r="K246" s="66"/>
      <c r="L246" s="66"/>
      <c r="M246" s="67"/>
      <c r="N246" s="68"/>
      <c r="O246" s="68"/>
      <c r="P246" s="68"/>
      <c r="Q246" s="210"/>
    </row>
    <row r="247" spans="1:18" ht="15" customHeight="1" x14ac:dyDescent="0.2">
      <c r="A247" s="48"/>
      <c r="B247" s="48"/>
      <c r="C247" s="60"/>
      <c r="D247" s="49"/>
      <c r="E247" s="49"/>
      <c r="F247" s="60"/>
      <c r="G247" s="61"/>
      <c r="H247" s="61"/>
      <c r="I247" s="65"/>
      <c r="J247" s="66"/>
      <c r="K247" s="66"/>
      <c r="L247" s="66"/>
      <c r="M247" s="67"/>
      <c r="N247" s="68"/>
      <c r="O247" s="68"/>
      <c r="P247" s="68"/>
      <c r="Q247" s="210"/>
    </row>
    <row r="248" spans="1:18" ht="15" customHeight="1" x14ac:dyDescent="0.2">
      <c r="A248" s="48"/>
      <c r="B248" s="48"/>
      <c r="C248" s="60"/>
      <c r="D248" s="49"/>
      <c r="E248" s="49"/>
      <c r="F248" s="60"/>
      <c r="G248" s="61"/>
      <c r="H248" s="61"/>
      <c r="I248" s="65"/>
      <c r="J248" s="66"/>
      <c r="K248" s="66"/>
      <c r="L248" s="66"/>
      <c r="M248" s="67"/>
      <c r="N248" s="68"/>
      <c r="O248" s="68"/>
      <c r="P248" s="68"/>
      <c r="Q248" s="210"/>
    </row>
    <row r="249" spans="1:18" ht="15" customHeight="1" x14ac:dyDescent="0.2">
      <c r="A249" s="48"/>
      <c r="B249" s="48"/>
      <c r="C249" s="60"/>
      <c r="D249" s="49"/>
      <c r="E249" s="49"/>
      <c r="F249" s="60"/>
      <c r="G249" s="61"/>
      <c r="H249" s="61"/>
      <c r="I249" s="65"/>
      <c r="J249" s="66"/>
      <c r="K249" s="66"/>
      <c r="L249" s="66"/>
      <c r="M249" s="67"/>
      <c r="N249" s="68"/>
      <c r="O249" s="68"/>
      <c r="P249" s="68"/>
      <c r="Q249" s="210"/>
    </row>
    <row r="250" spans="1:18" ht="15" customHeight="1" x14ac:dyDescent="0.2">
      <c r="A250" s="48"/>
      <c r="B250" s="48"/>
      <c r="C250" s="60"/>
      <c r="D250" s="49"/>
      <c r="E250" s="49"/>
      <c r="F250" s="60"/>
      <c r="G250" s="61"/>
      <c r="H250" s="61"/>
      <c r="I250" s="65"/>
      <c r="J250" s="66"/>
      <c r="K250" s="66"/>
      <c r="L250" s="66"/>
      <c r="M250" s="67"/>
      <c r="N250" s="68"/>
      <c r="O250" s="68"/>
      <c r="P250" s="68"/>
      <c r="Q250" s="210"/>
    </row>
    <row r="251" spans="1:18" ht="15" customHeight="1" x14ac:dyDescent="0.2">
      <c r="A251" s="48"/>
      <c r="B251" s="98"/>
      <c r="C251" s="60"/>
      <c r="D251" s="49"/>
      <c r="E251" s="98"/>
      <c r="F251" s="60"/>
      <c r="G251" s="61"/>
      <c r="H251" s="61"/>
      <c r="I251" s="65"/>
      <c r="J251" s="66"/>
      <c r="K251" s="66"/>
      <c r="L251" s="66"/>
      <c r="M251" s="67"/>
      <c r="N251" s="68"/>
      <c r="O251" s="68"/>
      <c r="P251" s="68"/>
      <c r="Q251" s="210"/>
    </row>
    <row r="252" spans="1:18" ht="15" customHeight="1" x14ac:dyDescent="0.2">
      <c r="A252" s="48"/>
      <c r="B252" s="98"/>
      <c r="C252" s="60"/>
      <c r="D252" s="49"/>
      <c r="E252" s="98"/>
      <c r="F252" s="60"/>
      <c r="G252" s="61"/>
      <c r="H252" s="61"/>
      <c r="I252" s="65"/>
      <c r="J252" s="66"/>
      <c r="K252" s="66"/>
      <c r="L252" s="66"/>
      <c r="M252" s="67"/>
      <c r="N252" s="68"/>
      <c r="O252" s="68"/>
      <c r="P252" s="68"/>
    </row>
    <row r="253" spans="1:18" ht="15" customHeight="1" x14ac:dyDescent="0.2">
      <c r="A253" s="48"/>
      <c r="B253" s="98"/>
      <c r="C253" s="60"/>
      <c r="D253" s="49"/>
      <c r="E253" s="98"/>
      <c r="F253" s="60"/>
      <c r="G253" s="61"/>
      <c r="H253" s="61"/>
      <c r="I253" s="65"/>
      <c r="J253" s="66"/>
      <c r="K253" s="66"/>
      <c r="L253" s="66"/>
      <c r="M253" s="67"/>
      <c r="N253" s="68"/>
      <c r="O253" s="68"/>
      <c r="P253" s="68"/>
    </row>
    <row r="254" spans="1:18" ht="15" customHeight="1" x14ac:dyDescent="0.2">
      <c r="A254" s="48"/>
      <c r="B254" s="98"/>
      <c r="C254" s="60"/>
      <c r="D254" s="49"/>
      <c r="E254" s="98"/>
      <c r="F254" s="60"/>
      <c r="G254" s="61"/>
      <c r="H254" s="61"/>
      <c r="I254" s="65"/>
      <c r="J254" s="66"/>
      <c r="K254" s="66"/>
      <c r="L254" s="66"/>
      <c r="M254" s="67"/>
      <c r="N254" s="68"/>
      <c r="O254" s="68"/>
      <c r="P254" s="68"/>
    </row>
    <row r="255" spans="1:18" ht="15" customHeight="1" x14ac:dyDescent="0.2">
      <c r="A255" s="48"/>
      <c r="B255" s="98"/>
      <c r="C255" s="60"/>
      <c r="D255" s="49"/>
      <c r="E255" s="98"/>
      <c r="F255" s="60"/>
      <c r="G255" s="61"/>
      <c r="H255" s="61"/>
      <c r="I255" s="65"/>
      <c r="J255" s="66"/>
      <c r="K255" s="66"/>
      <c r="L255" s="66"/>
      <c r="M255" s="67"/>
      <c r="N255" s="68"/>
      <c r="O255" s="68"/>
      <c r="P255" s="68"/>
    </row>
    <row r="256" spans="1:18" ht="15" customHeight="1" x14ac:dyDescent="0.2">
      <c r="A256" s="48"/>
      <c r="B256" s="98"/>
      <c r="C256" s="60"/>
      <c r="D256" s="49"/>
      <c r="E256" s="98"/>
      <c r="F256" s="60"/>
      <c r="G256" s="61"/>
      <c r="H256" s="61"/>
      <c r="I256" s="65"/>
      <c r="J256" s="66"/>
      <c r="K256" s="66"/>
      <c r="L256" s="66"/>
      <c r="M256" s="67"/>
      <c r="N256" s="68"/>
      <c r="O256" s="68"/>
      <c r="P256" s="68"/>
    </row>
    <row r="257" spans="1:16" ht="15" customHeight="1" x14ac:dyDescent="0.2">
      <c r="A257" s="48"/>
      <c r="B257" s="98"/>
      <c r="C257" s="60"/>
      <c r="D257" s="49"/>
      <c r="E257" s="98"/>
      <c r="F257" s="60"/>
      <c r="G257" s="61"/>
      <c r="H257" s="61"/>
      <c r="I257" s="65"/>
      <c r="J257" s="66"/>
      <c r="K257" s="66"/>
      <c r="L257" s="66"/>
      <c r="M257" s="67"/>
      <c r="N257" s="68"/>
      <c r="O257" s="68"/>
      <c r="P257" s="68"/>
    </row>
    <row r="258" spans="1:16" ht="15" customHeight="1" x14ac:dyDescent="0.2">
      <c r="A258" s="48"/>
      <c r="B258" s="98"/>
      <c r="C258" s="60"/>
      <c r="D258" s="49"/>
      <c r="E258" s="98"/>
      <c r="F258" s="60"/>
      <c r="G258" s="61"/>
      <c r="H258" s="61"/>
      <c r="I258" s="65"/>
      <c r="J258" s="66"/>
      <c r="K258" s="66"/>
      <c r="L258" s="66"/>
      <c r="M258" s="67"/>
      <c r="N258" s="68"/>
      <c r="O258" s="68"/>
      <c r="P258" s="68"/>
    </row>
    <row r="259" spans="1:16" ht="15" customHeight="1" x14ac:dyDescent="0.2">
      <c r="A259" s="48"/>
      <c r="B259" s="98"/>
      <c r="C259" s="60"/>
      <c r="D259" s="49"/>
      <c r="E259" s="98"/>
      <c r="F259" s="60"/>
      <c r="G259" s="61"/>
      <c r="H259" s="61"/>
      <c r="I259" s="65"/>
      <c r="J259" s="66"/>
      <c r="K259" s="66"/>
      <c r="L259" s="66"/>
      <c r="M259" s="67"/>
      <c r="N259" s="68"/>
      <c r="O259" s="68"/>
      <c r="P259" s="68"/>
    </row>
  </sheetData>
  <mergeCells count="12">
    <mergeCell ref="A4:F4"/>
    <mergeCell ref="D5:F5"/>
    <mergeCell ref="D6:F6"/>
    <mergeCell ref="C1:D1"/>
    <mergeCell ref="A2:P2"/>
    <mergeCell ref="F1:P1"/>
    <mergeCell ref="D7:F7"/>
    <mergeCell ref="D8:F8"/>
    <mergeCell ref="A5:C5"/>
    <mergeCell ref="A6:C6"/>
    <mergeCell ref="A7:C7"/>
    <mergeCell ref="A8:C8"/>
  </mergeCells>
  <hyperlinks>
    <hyperlink ref="A1" location="Overview!A1" display="Back to Overview" xr:uid="{00000000-0004-0000-0200-000000000000}"/>
  </hyperlinks>
  <pageMargins left="0.39370078740157483" right="0.35433070866141736" top="0.86614173228346458" bottom="0.55118110236220474" header="0.27559055118110237" footer="0.27559055118110237"/>
  <pageSetup paperSize="9" scale="57" fitToHeight="0" orientation="landscape" r:id="rId1"/>
  <headerFooter differentFirst="1" scaleWithDoc="0">
    <oddFooter>&amp;L&amp;8Note: The list of MPANs / MSIDs provided may be incomplete; the DNO reserves the right to apply the listed charges to any other MPANs / MSIDs associated with the site.&amp;R&amp;8&amp;P of &amp;N&amp;C&amp;1#&amp;"Calibri"&amp;12&amp;K008000Internal Use</oddFooter>
    <firstHeader>&amp;L
Annex 2 -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site.&amp;R&amp;8&amp;P of &amp;N&amp;C&amp;1#&amp;"Calibri"&amp;12&amp;K008000Internal Use</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N254"/>
  <sheetViews>
    <sheetView zoomScale="90" zoomScaleNormal="90" zoomScaleSheetLayoutView="100" workbookViewId="0">
      <selection sqref="A1:H1"/>
    </sheetView>
  </sheetViews>
  <sheetFormatPr defaultColWidth="9.140625" defaultRowHeight="12.75" x14ac:dyDescent="0.2"/>
  <cols>
    <col min="1" max="1" width="14.7109375" style="54" customWidth="1"/>
    <col min="2" max="2" width="8.7109375" style="54" customWidth="1"/>
    <col min="3" max="3" width="15.7109375" style="62" bestFit="1" customWidth="1"/>
    <col min="4" max="4" width="50.7109375" style="62" customWidth="1"/>
    <col min="5" max="5" width="14.7109375" style="63" customWidth="1"/>
    <col min="6" max="7" width="14.7109375" style="64" customWidth="1"/>
    <col min="8" max="8" width="14.7109375" style="54" customWidth="1"/>
    <col min="9" max="9" width="15.5703125" style="54" customWidth="1"/>
    <col min="10" max="13" width="9.140625" style="54"/>
    <col min="14" max="14" width="9.42578125" style="54" bestFit="1" customWidth="1"/>
    <col min="15" max="16384" width="9.140625" style="54"/>
  </cols>
  <sheetData>
    <row r="1" spans="1:14" ht="66.75" customHeight="1" x14ac:dyDescent="0.2">
      <c r="A1" s="259" t="s">
        <v>78</v>
      </c>
      <c r="B1" s="259"/>
      <c r="C1" s="259"/>
      <c r="D1" s="259"/>
      <c r="E1" s="259"/>
      <c r="F1" s="259"/>
      <c r="G1" s="259"/>
      <c r="H1" s="259"/>
    </row>
    <row r="2" spans="1:14" s="55" customFormat="1" ht="25.5" customHeight="1" x14ac:dyDescent="0.2">
      <c r="A2" s="256" t="str">
        <f>Overview!B4&amp; " - Effective from "&amp;Overview!D4&amp;" - "&amp;Overview!E4&amp;" Designated EHV import charges"</f>
        <v>Aidien Limited - GSP_D - Effective from 1 April 2025 - Final Designated EHV import charges</v>
      </c>
      <c r="B2" s="257"/>
      <c r="C2" s="257"/>
      <c r="D2" s="257"/>
      <c r="E2" s="257"/>
      <c r="F2" s="257"/>
      <c r="G2" s="257"/>
      <c r="H2" s="258"/>
    </row>
    <row r="3" spans="1:14" s="87" customFormat="1" ht="18" x14ac:dyDescent="0.2">
      <c r="A3" s="91"/>
      <c r="B3" s="91"/>
      <c r="C3" s="91"/>
      <c r="D3" s="92"/>
      <c r="E3" s="93"/>
      <c r="F3" s="93"/>
      <c r="G3" s="94"/>
      <c r="H3" s="94"/>
      <c r="I3" s="86"/>
      <c r="J3" s="86"/>
      <c r="K3" s="86"/>
      <c r="L3" s="86"/>
      <c r="M3" s="86"/>
      <c r="N3" s="86"/>
    </row>
    <row r="4" spans="1:14" ht="60.75" customHeight="1" x14ac:dyDescent="0.2">
      <c r="A4" s="56" t="s">
        <v>61</v>
      </c>
      <c r="B4" s="57" t="s">
        <v>43</v>
      </c>
      <c r="C4" s="56" t="s">
        <v>44</v>
      </c>
      <c r="D4" s="58" t="s">
        <v>37</v>
      </c>
      <c r="E4" s="133" t="str">
        <f>'Annex 2 Designated EHV charges'!I10</f>
        <v>Import
Super Red
unit charge
(p/kWh)</v>
      </c>
      <c r="F4" s="133" t="str">
        <f>'Annex 2 Designated EHV charges'!J10</f>
        <v>Import
fixed charge
(p/day)</v>
      </c>
      <c r="G4" s="133" t="str">
        <f>'Annex 2 Designated EHV charges'!K10</f>
        <v>Import
capacity charge
(p/kVA/day)</v>
      </c>
      <c r="H4" s="133" t="str">
        <f>'Annex 2 Designated EHV charges'!L10</f>
        <v>Import
exceeded capacity charge
(p/kVA/day)</v>
      </c>
    </row>
    <row r="5" spans="1:14" ht="12.75" customHeight="1" x14ac:dyDescent="0.2">
      <c r="A5" s="99" t="str">
        <f t="array" ref="A5">IFERROR(INDEX('Annex 2 Designated EHV charges'!$A$11:$A$259, MATCH(0, IF(ISBLANK('Annex 2 Designated EHV charges'!$A$11:$A$259),1, COUNTIF(A$4:$A4, 'Annex 2 Designated EHV charges'!$A$11:$A$259)), 0)),"")</f>
        <v/>
      </c>
      <c r="B5" s="99" t="str">
        <f>IF($A5="","",VLOOKUP($A5,'Annex 2 Designated EHV charges'!$A:$O,2,0))</f>
        <v/>
      </c>
      <c r="C5" s="100" t="str">
        <f>IF($A5="","",VLOOKUP($A5,'Annex 2 Designated EHV charges'!$A:$O,3,0))</f>
        <v/>
      </c>
      <c r="D5" s="99" t="str">
        <f>IF($A5="","",VLOOKUP($A5,'Annex 2 Designated EHV charges'!$A:$O,7,0))</f>
        <v/>
      </c>
      <c r="E5" s="104" t="str">
        <f>IFERROR(IF(VLOOKUP($A5,'Annex 2 Designated EHV charges'!$A:$O,9,FALSE)=0,"",VLOOKUP($A5,'Annex 2 Designated EHV charges'!$A:$O,9,FALSE)),"")</f>
        <v/>
      </c>
      <c r="F5" s="105" t="str">
        <f>IFERROR(IF(VLOOKUP($A5,'Annex 2 Designated EHV charges'!$A:$O,10,FALSE)=0,"",VLOOKUP($A5,'Annex 2 Designated EHV charges'!$A:$O,10,FALSE)),"")</f>
        <v/>
      </c>
      <c r="G5" s="106" t="str">
        <f>IFERROR(IF(VLOOKUP($A5,'Annex 2 Designated EHV charges'!$A:$O,11,FALSE)=0,"",VLOOKUP($A5,'Annex 2 Designated EHV charges'!$A:$O,11,FALSE)),"")</f>
        <v/>
      </c>
      <c r="H5" s="106" t="str">
        <f>IFERROR(IF(VLOOKUP($A5,'Annex 2 Designated EHV charges'!$A:$O,12,FALSE)=0,"",VLOOKUP($A5,'Annex 2 Designated EHV charges'!$A:$O,12,FALSE)),"")</f>
        <v/>
      </c>
    </row>
    <row r="6" spans="1:14" ht="12.75" customHeight="1" x14ac:dyDescent="0.2">
      <c r="A6" s="99" t="str">
        <f t="array" ref="A6">IFERROR(INDEX('Annex 2 Designated EHV charges'!$A$11:$A$259, MATCH(0, IF(ISBLANK('Annex 2 Designated EHV charges'!$A$11:$A$259),1, COUNTIF(A$4:$A5, 'Annex 2 Designated EHV charges'!$A$11:$A$259)), 0)),"")</f>
        <v/>
      </c>
      <c r="B6" s="99" t="str">
        <f>IF($A6="","",VLOOKUP($A6,'Annex 2 Designated EHV charges'!$A:$O,2,0))</f>
        <v/>
      </c>
      <c r="C6" s="100" t="str">
        <f>IF($A6="","",VLOOKUP($A6,'Annex 2 Designated EHV charges'!$A:$O,3,0))</f>
        <v/>
      </c>
      <c r="D6" s="99" t="str">
        <f>IF($A6="","",VLOOKUP($A6,'Annex 2 Designated EHV charges'!$A:$O,7,0))</f>
        <v/>
      </c>
      <c r="E6" s="104" t="str">
        <f>IFERROR(IF(VLOOKUP($A6,'Annex 2 Designated EHV charges'!$A:$O,9,FALSE)=0,"",VLOOKUP($A6,'Annex 2 Designated EHV charges'!$A:$O,9,FALSE)),"")</f>
        <v/>
      </c>
      <c r="F6" s="105" t="str">
        <f>IFERROR(IF(VLOOKUP($A6,'Annex 2 Designated EHV charges'!$A:$O,10,FALSE)=0,"",VLOOKUP($A6,'Annex 2 Designated EHV charges'!$A:$O,10,FALSE)),"")</f>
        <v/>
      </c>
      <c r="G6" s="106" t="str">
        <f>IFERROR(IF(VLOOKUP($A6,'Annex 2 Designated EHV charges'!$A:$O,11,FALSE)=0,"",VLOOKUP($A6,'Annex 2 Designated EHV charges'!$A:$O,11,FALSE)),"")</f>
        <v/>
      </c>
      <c r="H6" s="106" t="str">
        <f>IFERROR(IF(VLOOKUP($A6,'Annex 2 Designated EHV charges'!$A:$O,12,FALSE)=0,"",VLOOKUP($A6,'Annex 2 Designated EHV charges'!$A:$O,12,FALSE)),"")</f>
        <v/>
      </c>
    </row>
    <row r="7" spans="1:14" ht="12.75" customHeight="1" x14ac:dyDescent="0.2">
      <c r="A7" s="99" t="str">
        <f t="array" ref="A7">IFERROR(INDEX('Annex 2 Designated EHV charges'!$A$11:$A$259, MATCH(0, IF(ISBLANK('Annex 2 Designated EHV charges'!$A$11:$A$259),1, COUNTIF(A$4:$A6, 'Annex 2 Designated EHV charges'!$A$11:$A$259)), 0)),"")</f>
        <v/>
      </c>
      <c r="B7" s="99" t="str">
        <f>IF($A7="","",VLOOKUP($A7,'Annex 2 Designated EHV charges'!$A:$O,2,0))</f>
        <v/>
      </c>
      <c r="C7" s="100" t="str">
        <f>IF($A7="","",VLOOKUP($A7,'Annex 2 Designated EHV charges'!$A:$O,3,0))</f>
        <v/>
      </c>
      <c r="D7" s="99" t="str">
        <f>IF($A7="","",VLOOKUP($A7,'Annex 2 Designated EHV charges'!$A:$O,7,0))</f>
        <v/>
      </c>
      <c r="E7" s="104" t="str">
        <f>IFERROR(IF(VLOOKUP($A7,'Annex 2 Designated EHV charges'!$A:$O,9,FALSE)=0,"",VLOOKUP($A7,'Annex 2 Designated EHV charges'!$A:$O,9,FALSE)),"")</f>
        <v/>
      </c>
      <c r="F7" s="105" t="str">
        <f>IFERROR(IF(VLOOKUP($A7,'Annex 2 Designated EHV charges'!$A:$O,10,FALSE)=0,"",VLOOKUP($A7,'Annex 2 Designated EHV charges'!$A:$O,10,FALSE)),"")</f>
        <v/>
      </c>
      <c r="G7" s="106" t="str">
        <f>IFERROR(IF(VLOOKUP($A7,'Annex 2 Designated EHV charges'!$A:$O,11,FALSE)=0,"",VLOOKUP($A7,'Annex 2 Designated EHV charges'!$A:$O,11,FALSE)),"")</f>
        <v/>
      </c>
      <c r="H7" s="106" t="str">
        <f>IFERROR(IF(VLOOKUP($A7,'Annex 2 Designated EHV charges'!$A:$O,12,FALSE)=0,"",VLOOKUP($A7,'Annex 2 Designated EHV charges'!$A:$O,12,FALSE)),"")</f>
        <v/>
      </c>
    </row>
    <row r="8" spans="1:14" ht="12.75" customHeight="1" x14ac:dyDescent="0.2">
      <c r="A8" s="99" t="str">
        <f t="array" ref="A8">IFERROR(INDEX('Annex 2 Designated EHV charges'!$A$11:$A$259, MATCH(0, IF(ISBLANK('Annex 2 Designated EHV charges'!$A$11:$A$259),1, COUNTIF(A$4:$A7, 'Annex 2 Designated EHV charges'!$A$11:$A$259)), 0)),"")</f>
        <v/>
      </c>
      <c r="B8" s="99" t="str">
        <f>IF($A8="","",VLOOKUP($A8,'Annex 2 Designated EHV charges'!$A:$O,2,0))</f>
        <v/>
      </c>
      <c r="C8" s="100" t="str">
        <f>IF($A8="","",VLOOKUP($A8,'Annex 2 Designated EHV charges'!$A:$O,3,0))</f>
        <v/>
      </c>
      <c r="D8" s="99" t="str">
        <f>IF($A8="","",VLOOKUP($A8,'Annex 2 Designated EHV charges'!$A:$O,7,0))</f>
        <v/>
      </c>
      <c r="E8" s="104" t="str">
        <f>IFERROR(IF(VLOOKUP($A8,'Annex 2 Designated EHV charges'!$A:$O,9,FALSE)=0,"",VLOOKUP($A8,'Annex 2 Designated EHV charges'!$A:$O,9,FALSE)),"")</f>
        <v/>
      </c>
      <c r="F8" s="105" t="str">
        <f>IFERROR(IF(VLOOKUP($A8,'Annex 2 Designated EHV charges'!$A:$O,10,FALSE)=0,"",VLOOKUP($A8,'Annex 2 Designated EHV charges'!$A:$O,10,FALSE)),"")</f>
        <v/>
      </c>
      <c r="G8" s="106" t="str">
        <f>IFERROR(IF(VLOOKUP($A8,'Annex 2 Designated EHV charges'!$A:$O,11,FALSE)=0,"",VLOOKUP($A8,'Annex 2 Designated EHV charges'!$A:$O,11,FALSE)),"")</f>
        <v/>
      </c>
      <c r="H8" s="106" t="str">
        <f>IFERROR(IF(VLOOKUP($A8,'Annex 2 Designated EHV charges'!$A:$O,12,FALSE)=0,"",VLOOKUP($A8,'Annex 2 Designated EHV charges'!$A:$O,12,FALSE)),"")</f>
        <v/>
      </c>
    </row>
    <row r="9" spans="1:14" ht="12.75" customHeight="1" x14ac:dyDescent="0.2">
      <c r="A9" s="99" t="str">
        <f t="array" ref="A9">IFERROR(INDEX('Annex 2 Designated EHV charges'!$A$11:$A$259, MATCH(0, IF(ISBLANK('Annex 2 Designated EHV charges'!$A$11:$A$259),1, COUNTIF(A$4:$A8, 'Annex 2 Designated EHV charges'!$A$11:$A$259)), 0)),"")</f>
        <v/>
      </c>
      <c r="B9" s="99" t="str">
        <f>IF($A9="","",VLOOKUP($A9,'Annex 2 Designated EHV charges'!$A:$O,2,0))</f>
        <v/>
      </c>
      <c r="C9" s="100" t="str">
        <f>IF($A9="","",VLOOKUP($A9,'Annex 2 Designated EHV charges'!$A:$O,3,0))</f>
        <v/>
      </c>
      <c r="D9" s="99" t="str">
        <f>IF($A9="","",VLOOKUP($A9,'Annex 2 Designated EHV charges'!$A:$O,7,0))</f>
        <v/>
      </c>
      <c r="E9" s="104" t="str">
        <f>IFERROR(IF(VLOOKUP($A9,'Annex 2 Designated EHV charges'!$A:$O,9,FALSE)=0,"",VLOOKUP($A9,'Annex 2 Designated EHV charges'!$A:$O,9,FALSE)),"")</f>
        <v/>
      </c>
      <c r="F9" s="105" t="str">
        <f>IFERROR(IF(VLOOKUP($A9,'Annex 2 Designated EHV charges'!$A:$O,10,FALSE)=0,"",VLOOKUP($A9,'Annex 2 Designated EHV charges'!$A:$O,10,FALSE)),"")</f>
        <v/>
      </c>
      <c r="G9" s="106" t="str">
        <f>IFERROR(IF(VLOOKUP($A9,'Annex 2 Designated EHV charges'!$A:$O,11,FALSE)=0,"",VLOOKUP($A9,'Annex 2 Designated EHV charges'!$A:$O,11,FALSE)),"")</f>
        <v/>
      </c>
      <c r="H9" s="106" t="str">
        <f>IFERROR(IF(VLOOKUP($A9,'Annex 2 Designated EHV charges'!$A:$O,12,FALSE)=0,"",VLOOKUP($A9,'Annex 2 Designated EHV charges'!$A:$O,12,FALSE)),"")</f>
        <v/>
      </c>
    </row>
    <row r="10" spans="1:14" ht="12.75" customHeight="1" x14ac:dyDescent="0.2">
      <c r="A10" s="99" t="str">
        <f t="array" ref="A10">IFERROR(INDEX('Annex 2 Designated EHV charges'!$A$11:$A$259, MATCH(0, IF(ISBLANK('Annex 2 Designated EHV charges'!$A$11:$A$259),1, COUNTIF(A$4:$A9, 'Annex 2 Designated EHV charges'!$A$11:$A$259)), 0)),"")</f>
        <v/>
      </c>
      <c r="B10" s="99" t="str">
        <f>IF($A10="","",VLOOKUP($A10,'Annex 2 Designated EHV charges'!$A:$O,2,0))</f>
        <v/>
      </c>
      <c r="C10" s="100" t="str">
        <f>IF($A10="","",VLOOKUP($A10,'Annex 2 Designated EHV charges'!$A:$O,3,0))</f>
        <v/>
      </c>
      <c r="D10" s="99" t="str">
        <f>IF($A10="","",VLOOKUP($A10,'Annex 2 Designated EHV charges'!$A:$O,7,0))</f>
        <v/>
      </c>
      <c r="E10" s="104" t="str">
        <f>IFERROR(IF(VLOOKUP($A10,'Annex 2 Designated EHV charges'!$A:$O,9,FALSE)=0,"",VLOOKUP($A10,'Annex 2 Designated EHV charges'!$A:$O,9,FALSE)),"")</f>
        <v/>
      </c>
      <c r="F10" s="105" t="str">
        <f>IFERROR(IF(VLOOKUP($A10,'Annex 2 Designated EHV charges'!$A:$O,10,FALSE)=0,"",VLOOKUP($A10,'Annex 2 Designated EHV charges'!$A:$O,10,FALSE)),"")</f>
        <v/>
      </c>
      <c r="G10" s="106" t="str">
        <f>IFERROR(IF(VLOOKUP($A10,'Annex 2 Designated EHV charges'!$A:$O,11,FALSE)=0,"",VLOOKUP($A10,'Annex 2 Designated EHV charges'!$A:$O,11,FALSE)),"")</f>
        <v/>
      </c>
      <c r="H10" s="106" t="str">
        <f>IFERROR(IF(VLOOKUP($A10,'Annex 2 Designated EHV charges'!$A:$O,12,FALSE)=0,"",VLOOKUP($A10,'Annex 2 Designated EHV charges'!$A:$O,12,FALSE)),"")</f>
        <v/>
      </c>
    </row>
    <row r="11" spans="1:14" ht="12.75" customHeight="1" x14ac:dyDescent="0.2">
      <c r="A11" s="99" t="str">
        <f t="array" ref="A11">IFERROR(INDEX('Annex 2 Designated EHV charges'!$A$11:$A$259, MATCH(0, IF(ISBLANK('Annex 2 Designated EHV charges'!$A$11:$A$259),1, COUNTIF(A$4:$A10, 'Annex 2 Designated EHV charges'!$A$11:$A$259)), 0)),"")</f>
        <v/>
      </c>
      <c r="B11" s="99" t="str">
        <f>IF($A11="","",VLOOKUP($A11,'Annex 2 Designated EHV charges'!$A:$O,2,0))</f>
        <v/>
      </c>
      <c r="C11" s="100" t="str">
        <f>IF($A11="","",VLOOKUP($A11,'Annex 2 Designated EHV charges'!$A:$O,3,0))</f>
        <v/>
      </c>
      <c r="D11" s="99" t="str">
        <f>IF($A11="","",VLOOKUP($A11,'Annex 2 Designated EHV charges'!$A:$O,7,0))</f>
        <v/>
      </c>
      <c r="E11" s="104" t="str">
        <f>IFERROR(IF(VLOOKUP($A11,'Annex 2 Designated EHV charges'!$A:$O,9,FALSE)=0,"",VLOOKUP($A11,'Annex 2 Designated EHV charges'!$A:$O,9,FALSE)),"")</f>
        <v/>
      </c>
      <c r="F11" s="105" t="str">
        <f>IFERROR(IF(VLOOKUP($A11,'Annex 2 Designated EHV charges'!$A:$O,10,FALSE)=0,"",VLOOKUP($A11,'Annex 2 Designated EHV charges'!$A:$O,10,FALSE)),"")</f>
        <v/>
      </c>
      <c r="G11" s="106" t="str">
        <f>IFERROR(IF(VLOOKUP($A11,'Annex 2 Designated EHV charges'!$A:$O,11,FALSE)=0,"",VLOOKUP($A11,'Annex 2 Designated EHV charges'!$A:$O,11,FALSE)),"")</f>
        <v/>
      </c>
      <c r="H11" s="106" t="str">
        <f>IFERROR(IF(VLOOKUP($A11,'Annex 2 Designated EHV charges'!$A:$O,12,FALSE)=0,"",VLOOKUP($A11,'Annex 2 Designated EHV charges'!$A:$O,12,FALSE)),"")</f>
        <v/>
      </c>
    </row>
    <row r="12" spans="1:14" ht="12.75" customHeight="1" x14ac:dyDescent="0.2">
      <c r="A12" s="99" t="str">
        <f t="array" ref="A12">IFERROR(INDEX('Annex 2 Designated EHV charges'!$A$11:$A$259, MATCH(0, IF(ISBLANK('Annex 2 Designated EHV charges'!$A$11:$A$259),1, COUNTIF(A$4:$A11, 'Annex 2 Designated EHV charges'!$A$11:$A$259)), 0)),"")</f>
        <v/>
      </c>
      <c r="B12" s="99" t="str">
        <f>IF($A12="","",VLOOKUP($A12,'Annex 2 Designated EHV charges'!$A:$O,2,0))</f>
        <v/>
      </c>
      <c r="C12" s="100" t="str">
        <f>IF($A12="","",VLOOKUP($A12,'Annex 2 Designated EHV charges'!$A:$O,3,0))</f>
        <v/>
      </c>
      <c r="D12" s="99" t="str">
        <f>IF($A12="","",VLOOKUP($A12,'Annex 2 Designated EHV charges'!$A:$O,7,0))</f>
        <v/>
      </c>
      <c r="E12" s="104" t="str">
        <f>IFERROR(IF(VLOOKUP($A12,'Annex 2 Designated EHV charges'!$A:$O,9,FALSE)=0,"",VLOOKUP($A12,'Annex 2 Designated EHV charges'!$A:$O,9,FALSE)),"")</f>
        <v/>
      </c>
      <c r="F12" s="105" t="str">
        <f>IFERROR(IF(VLOOKUP($A12,'Annex 2 Designated EHV charges'!$A:$O,10,FALSE)=0,"",VLOOKUP($A12,'Annex 2 Designated EHV charges'!$A:$O,10,FALSE)),"")</f>
        <v/>
      </c>
      <c r="G12" s="106" t="str">
        <f>IFERROR(IF(VLOOKUP($A12,'Annex 2 Designated EHV charges'!$A:$O,11,FALSE)=0,"",VLOOKUP($A12,'Annex 2 Designated EHV charges'!$A:$O,11,FALSE)),"")</f>
        <v/>
      </c>
      <c r="H12" s="106" t="str">
        <f>IFERROR(IF(VLOOKUP($A12,'Annex 2 Designated EHV charges'!$A:$O,12,FALSE)=0,"",VLOOKUP($A12,'Annex 2 Designated EHV charges'!$A:$O,12,FALSE)),"")</f>
        <v/>
      </c>
    </row>
    <row r="13" spans="1:14" ht="12.75" customHeight="1" x14ac:dyDescent="0.2">
      <c r="A13" s="99" t="str">
        <f t="array" ref="A13">IFERROR(INDEX('Annex 2 Designated EHV charges'!$A$11:$A$259, MATCH(0, IF(ISBLANK('Annex 2 Designated EHV charges'!$A$11:$A$259),1, COUNTIF(A$4:$A12, 'Annex 2 Designated EHV charges'!$A$11:$A$259)), 0)),"")</f>
        <v/>
      </c>
      <c r="B13" s="99" t="str">
        <f>IF($A13="","",VLOOKUP($A13,'Annex 2 Designated EHV charges'!$A:$O,2,0))</f>
        <v/>
      </c>
      <c r="C13" s="100" t="str">
        <f>IF($A13="","",VLOOKUP($A13,'Annex 2 Designated EHV charges'!$A:$O,3,0))</f>
        <v/>
      </c>
      <c r="D13" s="99" t="str">
        <f>IF($A13="","",VLOOKUP($A13,'Annex 2 Designated EHV charges'!$A:$O,7,0))</f>
        <v/>
      </c>
      <c r="E13" s="104" t="str">
        <f>IFERROR(IF(VLOOKUP($A13,'Annex 2 Designated EHV charges'!$A:$O,9,FALSE)=0,"",VLOOKUP($A13,'Annex 2 Designated EHV charges'!$A:$O,9,FALSE)),"")</f>
        <v/>
      </c>
      <c r="F13" s="105" t="str">
        <f>IFERROR(IF(VLOOKUP($A13,'Annex 2 Designated EHV charges'!$A:$O,10,FALSE)=0,"",VLOOKUP($A13,'Annex 2 Designated EHV charges'!$A:$O,10,FALSE)),"")</f>
        <v/>
      </c>
      <c r="G13" s="106" t="str">
        <f>IFERROR(IF(VLOOKUP($A13,'Annex 2 Designated EHV charges'!$A:$O,11,FALSE)=0,"",VLOOKUP($A13,'Annex 2 Designated EHV charges'!$A:$O,11,FALSE)),"")</f>
        <v/>
      </c>
      <c r="H13" s="106" t="str">
        <f>IFERROR(IF(VLOOKUP($A13,'Annex 2 Designated EHV charges'!$A:$O,12,FALSE)=0,"",VLOOKUP($A13,'Annex 2 Designated EHV charges'!$A:$O,12,FALSE)),"")</f>
        <v/>
      </c>
    </row>
    <row r="14" spans="1:14" ht="12.75" customHeight="1" x14ac:dyDescent="0.2">
      <c r="A14" s="99" t="str">
        <f t="array" ref="A14">IFERROR(INDEX('Annex 2 Designated EHV charges'!$A$11:$A$259, MATCH(0, IF(ISBLANK('Annex 2 Designated EHV charges'!$A$11:$A$259),1, COUNTIF(A$4:$A13, 'Annex 2 Designated EHV charges'!$A$11:$A$259)), 0)),"")</f>
        <v/>
      </c>
      <c r="B14" s="99" t="str">
        <f>IF($A14="","",VLOOKUP($A14,'Annex 2 Designated EHV charges'!$A:$O,2,0))</f>
        <v/>
      </c>
      <c r="C14" s="100" t="str">
        <f>IF($A14="","",VLOOKUP($A14,'Annex 2 Designated EHV charges'!$A:$O,3,0))</f>
        <v/>
      </c>
      <c r="D14" s="99" t="str">
        <f>IF($A14="","",VLOOKUP($A14,'Annex 2 Designated EHV charges'!$A:$O,7,0))</f>
        <v/>
      </c>
      <c r="E14" s="104" t="str">
        <f>IFERROR(IF(VLOOKUP($A14,'Annex 2 Designated EHV charges'!$A:$O,9,FALSE)=0,"",VLOOKUP($A14,'Annex 2 Designated EHV charges'!$A:$O,9,FALSE)),"")</f>
        <v/>
      </c>
      <c r="F14" s="105" t="str">
        <f>IFERROR(IF(VLOOKUP($A14,'Annex 2 Designated EHV charges'!$A:$O,10,FALSE)=0,"",VLOOKUP($A14,'Annex 2 Designated EHV charges'!$A:$O,10,FALSE)),"")</f>
        <v/>
      </c>
      <c r="G14" s="106" t="str">
        <f>IFERROR(IF(VLOOKUP($A14,'Annex 2 Designated EHV charges'!$A:$O,11,FALSE)=0,"",VLOOKUP($A14,'Annex 2 Designated EHV charges'!$A:$O,11,FALSE)),"")</f>
        <v/>
      </c>
      <c r="H14" s="106" t="str">
        <f>IFERROR(IF(VLOOKUP($A14,'Annex 2 Designated EHV charges'!$A:$O,12,FALSE)=0,"",VLOOKUP($A14,'Annex 2 Designated EHV charges'!$A:$O,12,FALSE)),"")</f>
        <v/>
      </c>
    </row>
    <row r="15" spans="1:14" ht="12.75" customHeight="1" x14ac:dyDescent="0.2">
      <c r="A15" s="99" t="str">
        <f t="array" ref="A15">IFERROR(INDEX('Annex 2 Designated EHV charges'!$A$11:$A$259, MATCH(0, IF(ISBLANK('Annex 2 Designated EHV charges'!$A$11:$A$259),1, COUNTIF(A$4:$A14, 'Annex 2 Designated EHV charges'!$A$11:$A$259)), 0)),"")</f>
        <v/>
      </c>
      <c r="B15" s="99" t="str">
        <f>IF($A15="","",VLOOKUP($A15,'Annex 2 Designated EHV charges'!$A:$O,2,0))</f>
        <v/>
      </c>
      <c r="C15" s="100" t="str">
        <f>IF($A15="","",VLOOKUP($A15,'Annex 2 Designated EHV charges'!$A:$O,3,0))</f>
        <v/>
      </c>
      <c r="D15" s="99" t="str">
        <f>IF($A15="","",VLOOKUP($A15,'Annex 2 Designated EHV charges'!$A:$O,7,0))</f>
        <v/>
      </c>
      <c r="E15" s="104" t="str">
        <f>IFERROR(IF(VLOOKUP($A15,'Annex 2 Designated EHV charges'!$A:$O,9,FALSE)=0,"",VLOOKUP($A15,'Annex 2 Designated EHV charges'!$A:$O,9,FALSE)),"")</f>
        <v/>
      </c>
      <c r="F15" s="105" t="str">
        <f>IFERROR(IF(VLOOKUP($A15,'Annex 2 Designated EHV charges'!$A:$O,10,FALSE)=0,"",VLOOKUP($A15,'Annex 2 Designated EHV charges'!$A:$O,10,FALSE)),"")</f>
        <v/>
      </c>
      <c r="G15" s="106" t="str">
        <f>IFERROR(IF(VLOOKUP($A15,'Annex 2 Designated EHV charges'!$A:$O,11,FALSE)=0,"",VLOOKUP($A15,'Annex 2 Designated EHV charges'!$A:$O,11,FALSE)),"")</f>
        <v/>
      </c>
      <c r="H15" s="106" t="str">
        <f>IFERROR(IF(VLOOKUP($A15,'Annex 2 Designated EHV charges'!$A:$O,12,FALSE)=0,"",VLOOKUP($A15,'Annex 2 Designated EHV charges'!$A:$O,12,FALSE)),"")</f>
        <v/>
      </c>
    </row>
    <row r="16" spans="1:14" ht="12.75" customHeight="1" x14ac:dyDescent="0.2">
      <c r="A16" s="99" t="str">
        <f t="array" ref="A16">IFERROR(INDEX('Annex 2 Designated EHV charges'!$A$11:$A$259, MATCH(0, IF(ISBLANK('Annex 2 Designated EHV charges'!$A$11:$A$259),1, COUNTIF(A$4:$A15, 'Annex 2 Designated EHV charges'!$A$11:$A$259)), 0)),"")</f>
        <v/>
      </c>
      <c r="B16" s="99" t="str">
        <f>IF($A16="","",VLOOKUP($A16,'Annex 2 Designated EHV charges'!$A:$O,2,0))</f>
        <v/>
      </c>
      <c r="C16" s="100" t="str">
        <f>IF($A16="","",VLOOKUP($A16,'Annex 2 Designated EHV charges'!$A:$O,3,0))</f>
        <v/>
      </c>
      <c r="D16" s="99" t="str">
        <f>IF($A16="","",VLOOKUP($A16,'Annex 2 Designated EHV charges'!$A:$O,7,0))</f>
        <v/>
      </c>
      <c r="E16" s="104" t="str">
        <f>IFERROR(IF(VLOOKUP($A16,'Annex 2 Designated EHV charges'!$A:$O,9,FALSE)=0,"",VLOOKUP($A16,'Annex 2 Designated EHV charges'!$A:$O,9,FALSE)),"")</f>
        <v/>
      </c>
      <c r="F16" s="105" t="str">
        <f>IFERROR(IF(VLOOKUP($A16,'Annex 2 Designated EHV charges'!$A:$O,10,FALSE)=0,"",VLOOKUP($A16,'Annex 2 Designated EHV charges'!$A:$O,10,FALSE)),"")</f>
        <v/>
      </c>
      <c r="G16" s="106" t="str">
        <f>IFERROR(IF(VLOOKUP($A16,'Annex 2 Designated EHV charges'!$A:$O,11,FALSE)=0,"",VLOOKUP($A16,'Annex 2 Designated EHV charges'!$A:$O,11,FALSE)),"")</f>
        <v/>
      </c>
      <c r="H16" s="106" t="str">
        <f>IFERROR(IF(VLOOKUP($A16,'Annex 2 Designated EHV charges'!$A:$O,12,FALSE)=0,"",VLOOKUP($A16,'Annex 2 Designated EHV charges'!$A:$O,12,FALSE)),"")</f>
        <v/>
      </c>
    </row>
    <row r="17" spans="1:8" ht="12.75" customHeight="1" x14ac:dyDescent="0.2">
      <c r="A17" s="99" t="str">
        <f t="array" ref="A17">IFERROR(INDEX('Annex 2 Designated EHV charges'!$A$11:$A$259, MATCH(0, IF(ISBLANK('Annex 2 Designated EHV charges'!$A$11:$A$259),1, COUNTIF(A$4:$A16, 'Annex 2 Designated EHV charges'!$A$11:$A$259)), 0)),"")</f>
        <v/>
      </c>
      <c r="B17" s="99" t="str">
        <f>IF($A17="","",VLOOKUP($A17,'Annex 2 Designated EHV charges'!$A:$O,2,0))</f>
        <v/>
      </c>
      <c r="C17" s="100" t="str">
        <f>IF($A17="","",VLOOKUP($A17,'Annex 2 Designated EHV charges'!$A:$O,3,0))</f>
        <v/>
      </c>
      <c r="D17" s="99" t="str">
        <f>IF($A17="","",VLOOKUP($A17,'Annex 2 Designated EHV charges'!$A:$O,7,0))</f>
        <v/>
      </c>
      <c r="E17" s="104" t="str">
        <f>IFERROR(IF(VLOOKUP($A17,'Annex 2 Designated EHV charges'!$A:$O,9,FALSE)=0,"",VLOOKUP($A17,'Annex 2 Designated EHV charges'!$A:$O,9,FALSE)),"")</f>
        <v/>
      </c>
      <c r="F17" s="105" t="str">
        <f>IFERROR(IF(VLOOKUP($A17,'Annex 2 Designated EHV charges'!$A:$O,10,FALSE)=0,"",VLOOKUP($A17,'Annex 2 Designated EHV charges'!$A:$O,10,FALSE)),"")</f>
        <v/>
      </c>
      <c r="G17" s="106" t="str">
        <f>IFERROR(IF(VLOOKUP($A17,'Annex 2 Designated EHV charges'!$A:$O,11,FALSE)=0,"",VLOOKUP($A17,'Annex 2 Designated EHV charges'!$A:$O,11,FALSE)),"")</f>
        <v/>
      </c>
      <c r="H17" s="106" t="str">
        <f>IFERROR(IF(VLOOKUP($A17,'Annex 2 Designated EHV charges'!$A:$O,12,FALSE)=0,"",VLOOKUP($A17,'Annex 2 Designated EHV charges'!$A:$O,12,FALSE)),"")</f>
        <v/>
      </c>
    </row>
    <row r="18" spans="1:8" ht="12.75" customHeight="1" x14ac:dyDescent="0.2">
      <c r="A18" s="99" t="str">
        <f t="array" ref="A18">IFERROR(INDEX('Annex 2 Designated EHV charges'!$A$11:$A$259, MATCH(0, IF(ISBLANK('Annex 2 Designated EHV charges'!$A$11:$A$259),1, COUNTIF(A$4:$A17, 'Annex 2 Designated EHV charges'!$A$11:$A$259)), 0)),"")</f>
        <v/>
      </c>
      <c r="B18" s="99" t="str">
        <f>IF($A18="","",VLOOKUP($A18,'Annex 2 Designated EHV charges'!$A:$O,2,0))</f>
        <v/>
      </c>
      <c r="C18" s="100" t="str">
        <f>IF($A18="","",VLOOKUP($A18,'Annex 2 Designated EHV charges'!$A:$O,3,0))</f>
        <v/>
      </c>
      <c r="D18" s="99" t="str">
        <f>IF($A18="","",VLOOKUP($A18,'Annex 2 Designated EHV charges'!$A:$O,7,0))</f>
        <v/>
      </c>
      <c r="E18" s="104" t="str">
        <f>IFERROR(IF(VLOOKUP($A18,'Annex 2 Designated EHV charges'!$A:$O,9,FALSE)=0,"",VLOOKUP($A18,'Annex 2 Designated EHV charges'!$A:$O,9,FALSE)),"")</f>
        <v/>
      </c>
      <c r="F18" s="105" t="str">
        <f>IFERROR(IF(VLOOKUP($A18,'Annex 2 Designated EHV charges'!$A:$O,10,FALSE)=0,"",VLOOKUP($A18,'Annex 2 Designated EHV charges'!$A:$O,10,FALSE)),"")</f>
        <v/>
      </c>
      <c r="G18" s="106" t="str">
        <f>IFERROR(IF(VLOOKUP($A18,'Annex 2 Designated EHV charges'!$A:$O,11,FALSE)=0,"",VLOOKUP($A18,'Annex 2 Designated EHV charges'!$A:$O,11,FALSE)),"")</f>
        <v/>
      </c>
      <c r="H18" s="106" t="str">
        <f>IFERROR(IF(VLOOKUP($A18,'Annex 2 Designated EHV charges'!$A:$O,12,FALSE)=0,"",VLOOKUP($A18,'Annex 2 Designated EHV charges'!$A:$O,12,FALSE)),"")</f>
        <v/>
      </c>
    </row>
    <row r="19" spans="1:8" ht="12.75" customHeight="1" x14ac:dyDescent="0.2">
      <c r="A19" s="99" t="str">
        <f t="array" ref="A19">IFERROR(INDEX('Annex 2 Designated EHV charges'!$A$11:$A$259, MATCH(0, IF(ISBLANK('Annex 2 Designated EHV charges'!$A$11:$A$259),1, COUNTIF(A$4:$A18, 'Annex 2 Designated EHV charges'!$A$11:$A$259)), 0)),"")</f>
        <v/>
      </c>
      <c r="B19" s="99" t="str">
        <f>IF($A19="","",VLOOKUP($A19,'Annex 2 Designated EHV charges'!$A:$O,2,0))</f>
        <v/>
      </c>
      <c r="C19" s="100" t="str">
        <f>IF($A19="","",VLOOKUP($A19,'Annex 2 Designated EHV charges'!$A:$O,3,0))</f>
        <v/>
      </c>
      <c r="D19" s="99" t="str">
        <f>IF($A19="","",VLOOKUP($A19,'Annex 2 Designated EHV charges'!$A:$O,7,0))</f>
        <v/>
      </c>
      <c r="E19" s="104" t="str">
        <f>IFERROR(IF(VLOOKUP($A19,'Annex 2 Designated EHV charges'!$A:$O,9,FALSE)=0,"",VLOOKUP($A19,'Annex 2 Designated EHV charges'!$A:$O,9,FALSE)),"")</f>
        <v/>
      </c>
      <c r="F19" s="105" t="str">
        <f>IFERROR(IF(VLOOKUP($A19,'Annex 2 Designated EHV charges'!$A:$O,10,FALSE)=0,"",VLOOKUP($A19,'Annex 2 Designated EHV charges'!$A:$O,10,FALSE)),"")</f>
        <v/>
      </c>
      <c r="G19" s="106" t="str">
        <f>IFERROR(IF(VLOOKUP($A19,'Annex 2 Designated EHV charges'!$A:$O,11,FALSE)=0,"",VLOOKUP($A19,'Annex 2 Designated EHV charges'!$A:$O,11,FALSE)),"")</f>
        <v/>
      </c>
      <c r="H19" s="106" t="str">
        <f>IFERROR(IF(VLOOKUP($A19,'Annex 2 Designated EHV charges'!$A:$O,12,FALSE)=0,"",VLOOKUP($A19,'Annex 2 Designated EHV charges'!$A:$O,12,FALSE)),"")</f>
        <v/>
      </c>
    </row>
    <row r="20" spans="1:8" ht="12.75" customHeight="1" x14ac:dyDescent="0.2">
      <c r="A20" s="99" t="str">
        <f t="array" ref="A20">IFERROR(INDEX('Annex 2 Designated EHV charges'!$A$11:$A$259, MATCH(0, IF(ISBLANK('Annex 2 Designated EHV charges'!$A$11:$A$259),1, COUNTIF(A$4:$A19, 'Annex 2 Designated EHV charges'!$A$11:$A$259)), 0)),"")</f>
        <v/>
      </c>
      <c r="B20" s="99" t="str">
        <f>IF($A20="","",VLOOKUP($A20,'Annex 2 Designated EHV charges'!$A:$O,2,0))</f>
        <v/>
      </c>
      <c r="C20" s="100" t="str">
        <f>IF($A20="","",VLOOKUP($A20,'Annex 2 Designated EHV charges'!$A:$O,3,0))</f>
        <v/>
      </c>
      <c r="D20" s="99" t="str">
        <f>IF($A20="","",VLOOKUP($A20,'Annex 2 Designated EHV charges'!$A:$O,7,0))</f>
        <v/>
      </c>
      <c r="E20" s="104" t="str">
        <f>IFERROR(IF(VLOOKUP($A20,'Annex 2 Designated EHV charges'!$A:$O,9,FALSE)=0,"",VLOOKUP($A20,'Annex 2 Designated EHV charges'!$A:$O,9,FALSE)),"")</f>
        <v/>
      </c>
      <c r="F20" s="105" t="str">
        <f>IFERROR(IF(VLOOKUP($A20,'Annex 2 Designated EHV charges'!$A:$O,10,FALSE)=0,"",VLOOKUP($A20,'Annex 2 Designated EHV charges'!$A:$O,10,FALSE)),"")</f>
        <v/>
      </c>
      <c r="G20" s="106" t="str">
        <f>IFERROR(IF(VLOOKUP($A20,'Annex 2 Designated EHV charges'!$A:$O,11,FALSE)=0,"",VLOOKUP($A20,'Annex 2 Designated EHV charges'!$A:$O,11,FALSE)),"")</f>
        <v/>
      </c>
      <c r="H20" s="106" t="str">
        <f>IFERROR(IF(VLOOKUP($A20,'Annex 2 Designated EHV charges'!$A:$O,12,FALSE)=0,"",VLOOKUP($A20,'Annex 2 Designated EHV charges'!$A:$O,12,FALSE)),"")</f>
        <v/>
      </c>
    </row>
    <row r="21" spans="1:8" ht="12.75" customHeight="1" x14ac:dyDescent="0.2">
      <c r="A21" s="99" t="str">
        <f t="array" ref="A21">IFERROR(INDEX('Annex 2 Designated EHV charges'!$A$11:$A$259, MATCH(0, IF(ISBLANK('Annex 2 Designated EHV charges'!$A$11:$A$259),1, COUNTIF(A$4:$A20, 'Annex 2 Designated EHV charges'!$A$11:$A$259)), 0)),"")</f>
        <v/>
      </c>
      <c r="B21" s="99" t="str">
        <f>IF($A21="","",VLOOKUP($A21,'Annex 2 Designated EHV charges'!$A:$O,2,0))</f>
        <v/>
      </c>
      <c r="C21" s="100" t="str">
        <f>IF($A21="","",VLOOKUP($A21,'Annex 2 Designated EHV charges'!$A:$O,3,0))</f>
        <v/>
      </c>
      <c r="D21" s="99" t="str">
        <f>IF($A21="","",VLOOKUP($A21,'Annex 2 Designated EHV charges'!$A:$O,7,0))</f>
        <v/>
      </c>
      <c r="E21" s="104" t="str">
        <f>IFERROR(IF(VLOOKUP($A21,'Annex 2 Designated EHV charges'!$A:$O,9,FALSE)=0,"",VLOOKUP($A21,'Annex 2 Designated EHV charges'!$A:$O,9,FALSE)),"")</f>
        <v/>
      </c>
      <c r="F21" s="105" t="str">
        <f>IFERROR(IF(VLOOKUP($A21,'Annex 2 Designated EHV charges'!$A:$O,10,FALSE)=0,"",VLOOKUP($A21,'Annex 2 Designated EHV charges'!$A:$O,10,FALSE)),"")</f>
        <v/>
      </c>
      <c r="G21" s="106" t="str">
        <f>IFERROR(IF(VLOOKUP($A21,'Annex 2 Designated EHV charges'!$A:$O,11,FALSE)=0,"",VLOOKUP($A21,'Annex 2 Designated EHV charges'!$A:$O,11,FALSE)),"")</f>
        <v/>
      </c>
      <c r="H21" s="106" t="str">
        <f>IFERROR(IF(VLOOKUP($A21,'Annex 2 Designated EHV charges'!$A:$O,12,FALSE)=0,"",VLOOKUP($A21,'Annex 2 Designated EHV charges'!$A:$O,12,FALSE)),"")</f>
        <v/>
      </c>
    </row>
    <row r="22" spans="1:8" ht="12.75" customHeight="1" x14ac:dyDescent="0.2">
      <c r="A22" s="99" t="str">
        <f t="array" ref="A22">IFERROR(INDEX('Annex 2 Designated EHV charges'!$A$11:$A$259, MATCH(0, IF(ISBLANK('Annex 2 Designated EHV charges'!$A$11:$A$259),1, COUNTIF(A$4:$A21, 'Annex 2 Designated EHV charges'!$A$11:$A$259)), 0)),"")</f>
        <v/>
      </c>
      <c r="B22" s="99" t="str">
        <f>IF($A22="","",VLOOKUP($A22,'Annex 2 Designated EHV charges'!$A:$O,2,0))</f>
        <v/>
      </c>
      <c r="C22" s="100" t="str">
        <f>IF($A22="","",VLOOKUP($A22,'Annex 2 Designated EHV charges'!$A:$O,3,0))</f>
        <v/>
      </c>
      <c r="D22" s="99" t="str">
        <f>IF($A22="","",VLOOKUP($A22,'Annex 2 Designated EHV charges'!$A:$O,7,0))</f>
        <v/>
      </c>
      <c r="E22" s="104" t="str">
        <f>IFERROR(IF(VLOOKUP($A22,'Annex 2 Designated EHV charges'!$A:$O,9,FALSE)=0,"",VLOOKUP($A22,'Annex 2 Designated EHV charges'!$A:$O,9,FALSE)),"")</f>
        <v/>
      </c>
      <c r="F22" s="105" t="str">
        <f>IFERROR(IF(VLOOKUP($A22,'Annex 2 Designated EHV charges'!$A:$O,10,FALSE)=0,"",VLOOKUP($A22,'Annex 2 Designated EHV charges'!$A:$O,10,FALSE)),"")</f>
        <v/>
      </c>
      <c r="G22" s="106" t="str">
        <f>IFERROR(IF(VLOOKUP($A22,'Annex 2 Designated EHV charges'!$A:$O,11,FALSE)=0,"",VLOOKUP($A22,'Annex 2 Designated EHV charges'!$A:$O,11,FALSE)),"")</f>
        <v/>
      </c>
      <c r="H22" s="106" t="str">
        <f>IFERROR(IF(VLOOKUP($A22,'Annex 2 Designated EHV charges'!$A:$O,12,FALSE)=0,"",VLOOKUP($A22,'Annex 2 Designated EHV charges'!$A:$O,12,FALSE)),"")</f>
        <v/>
      </c>
    </row>
    <row r="23" spans="1:8" ht="12.75" customHeight="1" x14ac:dyDescent="0.2">
      <c r="A23" s="99" t="str">
        <f t="array" ref="A23">IFERROR(INDEX('Annex 2 Designated EHV charges'!$A$11:$A$259, MATCH(0, IF(ISBLANK('Annex 2 Designated EHV charges'!$A$11:$A$259),1, COUNTIF(A$4:$A22, 'Annex 2 Designated EHV charges'!$A$11:$A$259)), 0)),"")</f>
        <v/>
      </c>
      <c r="B23" s="99" t="str">
        <f>IF($A23="","",VLOOKUP($A23,'Annex 2 Designated EHV charges'!$A:$O,2,0))</f>
        <v/>
      </c>
      <c r="C23" s="100" t="str">
        <f>IF($A23="","",VLOOKUP($A23,'Annex 2 Designated EHV charges'!$A:$O,3,0))</f>
        <v/>
      </c>
      <c r="D23" s="99" t="str">
        <f>IF($A23="","",VLOOKUP($A23,'Annex 2 Designated EHV charges'!$A:$O,7,0))</f>
        <v/>
      </c>
      <c r="E23" s="104" t="str">
        <f>IFERROR(IF(VLOOKUP($A23,'Annex 2 Designated EHV charges'!$A:$O,9,FALSE)=0,"",VLOOKUP($A23,'Annex 2 Designated EHV charges'!$A:$O,9,FALSE)),"")</f>
        <v/>
      </c>
      <c r="F23" s="105" t="str">
        <f>IFERROR(IF(VLOOKUP($A23,'Annex 2 Designated EHV charges'!$A:$O,10,FALSE)=0,"",VLOOKUP($A23,'Annex 2 Designated EHV charges'!$A:$O,10,FALSE)),"")</f>
        <v/>
      </c>
      <c r="G23" s="106" t="str">
        <f>IFERROR(IF(VLOOKUP($A23,'Annex 2 Designated EHV charges'!$A:$O,11,FALSE)=0,"",VLOOKUP($A23,'Annex 2 Designated EHV charges'!$A:$O,11,FALSE)),"")</f>
        <v/>
      </c>
      <c r="H23" s="106" t="str">
        <f>IFERROR(IF(VLOOKUP($A23,'Annex 2 Designated EHV charges'!$A:$O,12,FALSE)=0,"",VLOOKUP($A23,'Annex 2 Designated EHV charges'!$A:$O,12,FALSE)),"")</f>
        <v/>
      </c>
    </row>
    <row r="24" spans="1:8" ht="12.75" customHeight="1" x14ac:dyDescent="0.2">
      <c r="A24" s="99" t="str">
        <f t="array" ref="A24">IFERROR(INDEX('Annex 2 Designated EHV charges'!$A$11:$A$259, MATCH(0, IF(ISBLANK('Annex 2 Designated EHV charges'!$A$11:$A$259),1, COUNTIF(A$4:$A23, 'Annex 2 Designated EHV charges'!$A$11:$A$259)), 0)),"")</f>
        <v/>
      </c>
      <c r="B24" s="99" t="str">
        <f>IF($A24="","",VLOOKUP($A24,'Annex 2 Designated EHV charges'!$A:$O,2,0))</f>
        <v/>
      </c>
      <c r="C24" s="100" t="str">
        <f>IF($A24="","",VLOOKUP($A24,'Annex 2 Designated EHV charges'!$A:$O,3,0))</f>
        <v/>
      </c>
      <c r="D24" s="99" t="str">
        <f>IF($A24="","",VLOOKUP($A24,'Annex 2 Designated EHV charges'!$A:$O,7,0))</f>
        <v/>
      </c>
      <c r="E24" s="104" t="str">
        <f>IFERROR(IF(VLOOKUP($A24,'Annex 2 Designated EHV charges'!$A:$O,9,FALSE)=0,"",VLOOKUP($A24,'Annex 2 Designated EHV charges'!$A:$O,9,FALSE)),"")</f>
        <v/>
      </c>
      <c r="F24" s="105" t="str">
        <f>IFERROR(IF(VLOOKUP($A24,'Annex 2 Designated EHV charges'!$A:$O,10,FALSE)=0,"",VLOOKUP($A24,'Annex 2 Designated EHV charges'!$A:$O,10,FALSE)),"")</f>
        <v/>
      </c>
      <c r="G24" s="106" t="str">
        <f>IFERROR(IF(VLOOKUP($A24,'Annex 2 Designated EHV charges'!$A:$O,11,FALSE)=0,"",VLOOKUP($A24,'Annex 2 Designated EHV charges'!$A:$O,11,FALSE)),"")</f>
        <v/>
      </c>
      <c r="H24" s="106" t="str">
        <f>IFERROR(IF(VLOOKUP($A24,'Annex 2 Designated EHV charges'!$A:$O,12,FALSE)=0,"",VLOOKUP($A24,'Annex 2 Designated EHV charges'!$A:$O,12,FALSE)),"")</f>
        <v/>
      </c>
    </row>
    <row r="25" spans="1:8" ht="12.75" customHeight="1" x14ac:dyDescent="0.2">
      <c r="A25" s="99" t="str">
        <f t="array" ref="A25">IFERROR(INDEX('Annex 2 Designated EHV charges'!$A$11:$A$259, MATCH(0, IF(ISBLANK('Annex 2 Designated EHV charges'!$A$11:$A$259),1, COUNTIF(A$4:$A24, 'Annex 2 Designated EHV charges'!$A$11:$A$259)), 0)),"")</f>
        <v/>
      </c>
      <c r="B25" s="99" t="str">
        <f>IF($A25="","",VLOOKUP($A25,'Annex 2 Designated EHV charges'!$A:$O,2,0))</f>
        <v/>
      </c>
      <c r="C25" s="100" t="str">
        <f>IF($A25="","",VLOOKUP($A25,'Annex 2 Designated EHV charges'!$A:$O,3,0))</f>
        <v/>
      </c>
      <c r="D25" s="99" t="str">
        <f>IF($A25="","",VLOOKUP($A25,'Annex 2 Designated EHV charges'!$A:$O,7,0))</f>
        <v/>
      </c>
      <c r="E25" s="104" t="str">
        <f>IFERROR(IF(VLOOKUP($A25,'Annex 2 Designated EHV charges'!$A:$O,9,FALSE)=0,"",VLOOKUP($A25,'Annex 2 Designated EHV charges'!$A:$O,9,FALSE)),"")</f>
        <v/>
      </c>
      <c r="F25" s="105" t="str">
        <f>IFERROR(IF(VLOOKUP($A25,'Annex 2 Designated EHV charges'!$A:$O,10,FALSE)=0,"",VLOOKUP($A25,'Annex 2 Designated EHV charges'!$A:$O,10,FALSE)),"")</f>
        <v/>
      </c>
      <c r="G25" s="106" t="str">
        <f>IFERROR(IF(VLOOKUP($A25,'Annex 2 Designated EHV charges'!$A:$O,11,FALSE)=0,"",VLOOKUP($A25,'Annex 2 Designated EHV charges'!$A:$O,11,FALSE)),"")</f>
        <v/>
      </c>
      <c r="H25" s="106" t="str">
        <f>IFERROR(IF(VLOOKUP($A25,'Annex 2 Designated EHV charges'!$A:$O,12,FALSE)=0,"",VLOOKUP($A25,'Annex 2 Designated EHV charges'!$A:$O,12,FALSE)),"")</f>
        <v/>
      </c>
    </row>
    <row r="26" spans="1:8" ht="12.75" customHeight="1" x14ac:dyDescent="0.2">
      <c r="A26" s="99" t="str">
        <f t="array" ref="A26">IFERROR(INDEX('Annex 2 Designated EHV charges'!$A$11:$A$259, MATCH(0, IF(ISBLANK('Annex 2 Designated EHV charges'!$A$11:$A$259),1, COUNTIF(A$4:$A25, 'Annex 2 Designated EHV charges'!$A$11:$A$259)), 0)),"")</f>
        <v/>
      </c>
      <c r="B26" s="99" t="str">
        <f>IF($A26="","",VLOOKUP($A26,'Annex 2 Designated EHV charges'!$A:$O,2,0))</f>
        <v/>
      </c>
      <c r="C26" s="100" t="str">
        <f>IF($A26="","",VLOOKUP($A26,'Annex 2 Designated EHV charges'!$A:$O,3,0))</f>
        <v/>
      </c>
      <c r="D26" s="99" t="str">
        <f>IF($A26="","",VLOOKUP($A26,'Annex 2 Designated EHV charges'!$A:$O,7,0))</f>
        <v/>
      </c>
      <c r="E26" s="104" t="str">
        <f>IFERROR(IF(VLOOKUP($A26,'Annex 2 Designated EHV charges'!$A:$O,9,FALSE)=0,"",VLOOKUP($A26,'Annex 2 Designated EHV charges'!$A:$O,9,FALSE)),"")</f>
        <v/>
      </c>
      <c r="F26" s="105" t="str">
        <f>IFERROR(IF(VLOOKUP($A26,'Annex 2 Designated EHV charges'!$A:$O,10,FALSE)=0,"",VLOOKUP($A26,'Annex 2 Designated EHV charges'!$A:$O,10,FALSE)),"")</f>
        <v/>
      </c>
      <c r="G26" s="106" t="str">
        <f>IFERROR(IF(VLOOKUP($A26,'Annex 2 Designated EHV charges'!$A:$O,11,FALSE)=0,"",VLOOKUP($A26,'Annex 2 Designated EHV charges'!$A:$O,11,FALSE)),"")</f>
        <v/>
      </c>
      <c r="H26" s="106" t="str">
        <f>IFERROR(IF(VLOOKUP($A26,'Annex 2 Designated EHV charges'!$A:$O,12,FALSE)=0,"",VLOOKUP($A26,'Annex 2 Designated EHV charges'!$A:$O,12,FALSE)),"")</f>
        <v/>
      </c>
    </row>
    <row r="27" spans="1:8" ht="12.75" customHeight="1" x14ac:dyDescent="0.2">
      <c r="A27" s="99" t="str">
        <f t="array" ref="A27">IFERROR(INDEX('Annex 2 Designated EHV charges'!$A$11:$A$259, MATCH(0, IF(ISBLANK('Annex 2 Designated EHV charges'!$A$11:$A$259),1, COUNTIF(A$4:$A26, 'Annex 2 Designated EHV charges'!$A$11:$A$259)), 0)),"")</f>
        <v/>
      </c>
      <c r="B27" s="99" t="str">
        <f>IF($A27="","",VLOOKUP($A27,'Annex 2 Designated EHV charges'!$A:$O,2,0))</f>
        <v/>
      </c>
      <c r="C27" s="100" t="str">
        <f>IF($A27="","",VLOOKUP($A27,'Annex 2 Designated EHV charges'!$A:$O,3,0))</f>
        <v/>
      </c>
      <c r="D27" s="99" t="str">
        <f>IF($A27="","",VLOOKUP($A27,'Annex 2 Designated EHV charges'!$A:$O,7,0))</f>
        <v/>
      </c>
      <c r="E27" s="104" t="str">
        <f>IFERROR(IF(VLOOKUP($A27,'Annex 2 Designated EHV charges'!$A:$O,9,FALSE)=0,"",VLOOKUP($A27,'Annex 2 Designated EHV charges'!$A:$O,9,FALSE)),"")</f>
        <v/>
      </c>
      <c r="F27" s="105" t="str">
        <f>IFERROR(IF(VLOOKUP($A27,'Annex 2 Designated EHV charges'!$A:$O,10,FALSE)=0,"",VLOOKUP($A27,'Annex 2 Designated EHV charges'!$A:$O,10,FALSE)),"")</f>
        <v/>
      </c>
      <c r="G27" s="106" t="str">
        <f>IFERROR(IF(VLOOKUP($A27,'Annex 2 Designated EHV charges'!$A:$O,11,FALSE)=0,"",VLOOKUP($A27,'Annex 2 Designated EHV charges'!$A:$O,11,FALSE)),"")</f>
        <v/>
      </c>
      <c r="H27" s="106" t="str">
        <f>IFERROR(IF(VLOOKUP($A27,'Annex 2 Designated EHV charges'!$A:$O,12,FALSE)=0,"",VLOOKUP($A27,'Annex 2 Designated EHV charges'!$A:$O,12,FALSE)),"")</f>
        <v/>
      </c>
    </row>
    <row r="28" spans="1:8" ht="12.75" customHeight="1" x14ac:dyDescent="0.2">
      <c r="A28" s="99" t="str">
        <f t="array" ref="A28">IFERROR(INDEX('Annex 2 Designated EHV charges'!$A$11:$A$259, MATCH(0, IF(ISBLANK('Annex 2 Designated EHV charges'!$A$11:$A$259),1, COUNTIF(A$4:$A27, 'Annex 2 Designated EHV charges'!$A$11:$A$259)), 0)),"")</f>
        <v/>
      </c>
      <c r="B28" s="99" t="str">
        <f>IF($A28="","",VLOOKUP($A28,'Annex 2 Designated EHV charges'!$A:$O,2,0))</f>
        <v/>
      </c>
      <c r="C28" s="100" t="str">
        <f>IF($A28="","",VLOOKUP($A28,'Annex 2 Designated EHV charges'!$A:$O,3,0))</f>
        <v/>
      </c>
      <c r="D28" s="99" t="str">
        <f>IF($A28="","",VLOOKUP($A28,'Annex 2 Designated EHV charges'!$A:$O,7,0))</f>
        <v/>
      </c>
      <c r="E28" s="104" t="str">
        <f>IFERROR(IF(VLOOKUP($A28,'Annex 2 Designated EHV charges'!$A:$O,9,FALSE)=0,"",VLOOKUP($A28,'Annex 2 Designated EHV charges'!$A:$O,9,FALSE)),"")</f>
        <v/>
      </c>
      <c r="F28" s="105" t="str">
        <f>IFERROR(IF(VLOOKUP($A28,'Annex 2 Designated EHV charges'!$A:$O,10,FALSE)=0,"",VLOOKUP($A28,'Annex 2 Designated EHV charges'!$A:$O,10,FALSE)),"")</f>
        <v/>
      </c>
      <c r="G28" s="106" t="str">
        <f>IFERROR(IF(VLOOKUP($A28,'Annex 2 Designated EHV charges'!$A:$O,11,FALSE)=0,"",VLOOKUP($A28,'Annex 2 Designated EHV charges'!$A:$O,11,FALSE)),"")</f>
        <v/>
      </c>
      <c r="H28" s="106" t="str">
        <f>IFERROR(IF(VLOOKUP($A28,'Annex 2 Designated EHV charges'!$A:$O,12,FALSE)=0,"",VLOOKUP($A28,'Annex 2 Designated EHV charges'!$A:$O,12,FALSE)),"")</f>
        <v/>
      </c>
    </row>
    <row r="29" spans="1:8" ht="12.75" customHeight="1" x14ac:dyDescent="0.2">
      <c r="A29" s="99" t="str">
        <f t="array" ref="A29">IFERROR(INDEX('Annex 2 Designated EHV charges'!$A$11:$A$259, MATCH(0, IF(ISBLANK('Annex 2 Designated EHV charges'!$A$11:$A$259),1, COUNTIF(A$4:$A28, 'Annex 2 Designated EHV charges'!$A$11:$A$259)), 0)),"")</f>
        <v/>
      </c>
      <c r="B29" s="99" t="str">
        <f>IF($A29="","",VLOOKUP($A29,'Annex 2 Designated EHV charges'!$A:$O,2,0))</f>
        <v/>
      </c>
      <c r="C29" s="100" t="str">
        <f>IF($A29="","",VLOOKUP($A29,'Annex 2 Designated EHV charges'!$A:$O,3,0))</f>
        <v/>
      </c>
      <c r="D29" s="99" t="str">
        <f>IF($A29="","",VLOOKUP($A29,'Annex 2 Designated EHV charges'!$A:$O,7,0))</f>
        <v/>
      </c>
      <c r="E29" s="104" t="str">
        <f>IFERROR(IF(VLOOKUP($A29,'Annex 2 Designated EHV charges'!$A:$O,9,FALSE)=0,"",VLOOKUP($A29,'Annex 2 Designated EHV charges'!$A:$O,9,FALSE)),"")</f>
        <v/>
      </c>
      <c r="F29" s="105" t="str">
        <f>IFERROR(IF(VLOOKUP($A29,'Annex 2 Designated EHV charges'!$A:$O,10,FALSE)=0,"",VLOOKUP($A29,'Annex 2 Designated EHV charges'!$A:$O,10,FALSE)),"")</f>
        <v/>
      </c>
      <c r="G29" s="106" t="str">
        <f>IFERROR(IF(VLOOKUP($A29,'Annex 2 Designated EHV charges'!$A:$O,11,FALSE)=0,"",VLOOKUP($A29,'Annex 2 Designated EHV charges'!$A:$O,11,FALSE)),"")</f>
        <v/>
      </c>
      <c r="H29" s="106" t="str">
        <f>IFERROR(IF(VLOOKUP($A29,'Annex 2 Designated EHV charges'!$A:$O,12,FALSE)=0,"",VLOOKUP($A29,'Annex 2 Designated EHV charges'!$A:$O,12,FALSE)),"")</f>
        <v/>
      </c>
    </row>
    <row r="30" spans="1:8" ht="12.75" customHeight="1" x14ac:dyDescent="0.2">
      <c r="A30" s="99" t="str">
        <f t="array" ref="A30">IFERROR(INDEX('Annex 2 Designated EHV charges'!$A$11:$A$259, MATCH(0, IF(ISBLANK('Annex 2 Designated EHV charges'!$A$11:$A$259),1, COUNTIF(A$4:$A29, 'Annex 2 Designated EHV charges'!$A$11:$A$259)), 0)),"")</f>
        <v/>
      </c>
      <c r="B30" s="99" t="str">
        <f>IF($A30="","",VLOOKUP($A30,'Annex 2 Designated EHV charges'!$A:$O,2,0))</f>
        <v/>
      </c>
      <c r="C30" s="100" t="str">
        <f>IF($A30="","",VLOOKUP($A30,'Annex 2 Designated EHV charges'!$A:$O,3,0))</f>
        <v/>
      </c>
      <c r="D30" s="99" t="str">
        <f>IF($A30="","",VLOOKUP($A30,'Annex 2 Designated EHV charges'!$A:$O,7,0))</f>
        <v/>
      </c>
      <c r="E30" s="104" t="str">
        <f>IFERROR(IF(VLOOKUP($A30,'Annex 2 Designated EHV charges'!$A:$O,9,FALSE)=0,"",VLOOKUP($A30,'Annex 2 Designated EHV charges'!$A:$O,9,FALSE)),"")</f>
        <v/>
      </c>
      <c r="F30" s="105" t="str">
        <f>IFERROR(IF(VLOOKUP($A30,'Annex 2 Designated EHV charges'!$A:$O,10,FALSE)=0,"",VLOOKUP($A30,'Annex 2 Designated EHV charges'!$A:$O,10,FALSE)),"")</f>
        <v/>
      </c>
      <c r="G30" s="106" t="str">
        <f>IFERROR(IF(VLOOKUP($A30,'Annex 2 Designated EHV charges'!$A:$O,11,FALSE)=0,"",VLOOKUP($A30,'Annex 2 Designated EHV charges'!$A:$O,11,FALSE)),"")</f>
        <v/>
      </c>
      <c r="H30" s="106" t="str">
        <f>IFERROR(IF(VLOOKUP($A30,'Annex 2 Designated EHV charges'!$A:$O,12,FALSE)=0,"",VLOOKUP($A30,'Annex 2 Designated EHV charges'!$A:$O,12,FALSE)),"")</f>
        <v/>
      </c>
    </row>
    <row r="31" spans="1:8" ht="12.75" customHeight="1" x14ac:dyDescent="0.2">
      <c r="A31" s="99" t="str">
        <f t="array" ref="A31">IFERROR(INDEX('Annex 2 Designated EHV charges'!$A$11:$A$259, MATCH(0, IF(ISBLANK('Annex 2 Designated EHV charges'!$A$11:$A$259),1, COUNTIF(A$4:$A30, 'Annex 2 Designated EHV charges'!$A$11:$A$259)), 0)),"")</f>
        <v/>
      </c>
      <c r="B31" s="99" t="str">
        <f>IF($A31="","",VLOOKUP($A31,'Annex 2 Designated EHV charges'!$A:$O,2,0))</f>
        <v/>
      </c>
      <c r="C31" s="100" t="str">
        <f>IF($A31="","",VLOOKUP($A31,'Annex 2 Designated EHV charges'!$A:$O,3,0))</f>
        <v/>
      </c>
      <c r="D31" s="99" t="str">
        <f>IF($A31="","",VLOOKUP($A31,'Annex 2 Designated EHV charges'!$A:$O,7,0))</f>
        <v/>
      </c>
      <c r="E31" s="104" t="str">
        <f>IFERROR(IF(VLOOKUP($A31,'Annex 2 Designated EHV charges'!$A:$O,9,FALSE)=0,"",VLOOKUP($A31,'Annex 2 Designated EHV charges'!$A:$O,9,FALSE)),"")</f>
        <v/>
      </c>
      <c r="F31" s="105" t="str">
        <f>IFERROR(IF(VLOOKUP($A31,'Annex 2 Designated EHV charges'!$A:$O,10,FALSE)=0,"",VLOOKUP($A31,'Annex 2 Designated EHV charges'!$A:$O,10,FALSE)),"")</f>
        <v/>
      </c>
      <c r="G31" s="106" t="str">
        <f>IFERROR(IF(VLOOKUP($A31,'Annex 2 Designated EHV charges'!$A:$O,11,FALSE)=0,"",VLOOKUP($A31,'Annex 2 Designated EHV charges'!$A:$O,11,FALSE)),"")</f>
        <v/>
      </c>
      <c r="H31" s="106" t="str">
        <f>IFERROR(IF(VLOOKUP($A31,'Annex 2 Designated EHV charges'!$A:$O,12,FALSE)=0,"",VLOOKUP($A31,'Annex 2 Designated EHV charges'!$A:$O,12,FALSE)),"")</f>
        <v/>
      </c>
    </row>
    <row r="32" spans="1:8" ht="12.75" customHeight="1" x14ac:dyDescent="0.2">
      <c r="A32" s="99" t="str">
        <f t="array" ref="A32">IFERROR(INDEX('Annex 2 Designated EHV charges'!$A$11:$A$259, MATCH(0, IF(ISBLANK('Annex 2 Designated EHV charges'!$A$11:$A$259),1, COUNTIF(A$4:$A31, 'Annex 2 Designated EHV charges'!$A$11:$A$259)), 0)),"")</f>
        <v/>
      </c>
      <c r="B32" s="99" t="str">
        <f>IF($A32="","",VLOOKUP($A32,'Annex 2 Designated EHV charges'!$A:$O,2,0))</f>
        <v/>
      </c>
      <c r="C32" s="100" t="str">
        <f>IF($A32="","",VLOOKUP($A32,'Annex 2 Designated EHV charges'!$A:$O,3,0))</f>
        <v/>
      </c>
      <c r="D32" s="99" t="str">
        <f>IF($A32="","",VLOOKUP($A32,'Annex 2 Designated EHV charges'!$A:$O,7,0))</f>
        <v/>
      </c>
      <c r="E32" s="104" t="str">
        <f>IFERROR(IF(VLOOKUP($A32,'Annex 2 Designated EHV charges'!$A:$O,9,FALSE)=0,"",VLOOKUP($A32,'Annex 2 Designated EHV charges'!$A:$O,9,FALSE)),"")</f>
        <v/>
      </c>
      <c r="F32" s="105" t="str">
        <f>IFERROR(IF(VLOOKUP($A32,'Annex 2 Designated EHV charges'!$A:$O,10,FALSE)=0,"",VLOOKUP($A32,'Annex 2 Designated EHV charges'!$A:$O,10,FALSE)),"")</f>
        <v/>
      </c>
      <c r="G32" s="106" t="str">
        <f>IFERROR(IF(VLOOKUP($A32,'Annex 2 Designated EHV charges'!$A:$O,11,FALSE)=0,"",VLOOKUP($A32,'Annex 2 Designated EHV charges'!$A:$O,11,FALSE)),"")</f>
        <v/>
      </c>
      <c r="H32" s="106" t="str">
        <f>IFERROR(IF(VLOOKUP($A32,'Annex 2 Designated EHV charges'!$A:$O,12,FALSE)=0,"",VLOOKUP($A32,'Annex 2 Designated EHV charges'!$A:$O,12,FALSE)),"")</f>
        <v/>
      </c>
    </row>
    <row r="33" spans="1:8" ht="12.75" customHeight="1" x14ac:dyDescent="0.2">
      <c r="A33" s="99" t="str">
        <f t="array" ref="A33">IFERROR(INDEX('Annex 2 Designated EHV charges'!$A$11:$A$259, MATCH(0, IF(ISBLANK('Annex 2 Designated EHV charges'!$A$11:$A$259),1, COUNTIF(A$4:$A32, 'Annex 2 Designated EHV charges'!$A$11:$A$259)), 0)),"")</f>
        <v/>
      </c>
      <c r="B33" s="99" t="str">
        <f>IF($A33="","",VLOOKUP($A33,'Annex 2 Designated EHV charges'!$A:$O,2,0))</f>
        <v/>
      </c>
      <c r="C33" s="100" t="str">
        <f>IF($A33="","",VLOOKUP($A33,'Annex 2 Designated EHV charges'!$A:$O,3,0))</f>
        <v/>
      </c>
      <c r="D33" s="99" t="str">
        <f>IF($A33="","",VLOOKUP($A33,'Annex 2 Designated EHV charges'!$A:$O,7,0))</f>
        <v/>
      </c>
      <c r="E33" s="104" t="str">
        <f>IFERROR(IF(VLOOKUP($A33,'Annex 2 Designated EHV charges'!$A:$O,9,FALSE)=0,"",VLOOKUP($A33,'Annex 2 Designated EHV charges'!$A:$O,9,FALSE)),"")</f>
        <v/>
      </c>
      <c r="F33" s="105" t="str">
        <f>IFERROR(IF(VLOOKUP($A33,'Annex 2 Designated EHV charges'!$A:$O,10,FALSE)=0,"",VLOOKUP($A33,'Annex 2 Designated EHV charges'!$A:$O,10,FALSE)),"")</f>
        <v/>
      </c>
      <c r="G33" s="106" t="str">
        <f>IFERROR(IF(VLOOKUP($A33,'Annex 2 Designated EHV charges'!$A:$O,11,FALSE)=0,"",VLOOKUP($A33,'Annex 2 Designated EHV charges'!$A:$O,11,FALSE)),"")</f>
        <v/>
      </c>
      <c r="H33" s="106" t="str">
        <f>IFERROR(IF(VLOOKUP($A33,'Annex 2 Designated EHV charges'!$A:$O,12,FALSE)=0,"",VLOOKUP($A33,'Annex 2 Designated EHV charges'!$A:$O,12,FALSE)),"")</f>
        <v/>
      </c>
    </row>
    <row r="34" spans="1:8" ht="12.75" customHeight="1" x14ac:dyDescent="0.2">
      <c r="A34" s="99" t="str">
        <f t="array" ref="A34">IFERROR(INDEX('Annex 2 Designated EHV charges'!$A$11:$A$259, MATCH(0, IF(ISBLANK('Annex 2 Designated EHV charges'!$A$11:$A$259),1, COUNTIF(A$4:$A33, 'Annex 2 Designated EHV charges'!$A$11:$A$259)), 0)),"")</f>
        <v/>
      </c>
      <c r="B34" s="99" t="str">
        <f>IF($A34="","",VLOOKUP($A34,'Annex 2 Designated EHV charges'!$A:$O,2,0))</f>
        <v/>
      </c>
      <c r="C34" s="100" t="str">
        <f>IF($A34="","",VLOOKUP($A34,'Annex 2 Designated EHV charges'!$A:$O,3,0))</f>
        <v/>
      </c>
      <c r="D34" s="99" t="str">
        <f>IF($A34="","",VLOOKUP($A34,'Annex 2 Designated EHV charges'!$A:$O,7,0))</f>
        <v/>
      </c>
      <c r="E34" s="104" t="str">
        <f>IFERROR(IF(VLOOKUP($A34,'Annex 2 Designated EHV charges'!$A:$O,9,FALSE)=0,"",VLOOKUP($A34,'Annex 2 Designated EHV charges'!$A:$O,9,FALSE)),"")</f>
        <v/>
      </c>
      <c r="F34" s="105" t="str">
        <f>IFERROR(IF(VLOOKUP($A34,'Annex 2 Designated EHV charges'!$A:$O,10,FALSE)=0,"",VLOOKUP($A34,'Annex 2 Designated EHV charges'!$A:$O,10,FALSE)),"")</f>
        <v/>
      </c>
      <c r="G34" s="106" t="str">
        <f>IFERROR(IF(VLOOKUP($A34,'Annex 2 Designated EHV charges'!$A:$O,11,FALSE)=0,"",VLOOKUP($A34,'Annex 2 Designated EHV charges'!$A:$O,11,FALSE)),"")</f>
        <v/>
      </c>
      <c r="H34" s="106" t="str">
        <f>IFERROR(IF(VLOOKUP($A34,'Annex 2 Designated EHV charges'!$A:$O,12,FALSE)=0,"",VLOOKUP($A34,'Annex 2 Designated EHV charges'!$A:$O,12,FALSE)),"")</f>
        <v/>
      </c>
    </row>
    <row r="35" spans="1:8" ht="12.75" customHeight="1" x14ac:dyDescent="0.2">
      <c r="A35" s="99" t="str">
        <f t="array" ref="A35">IFERROR(INDEX('Annex 2 Designated EHV charges'!$A$11:$A$259, MATCH(0, IF(ISBLANK('Annex 2 Designated EHV charges'!$A$11:$A$259),1, COUNTIF(A$4:$A34, 'Annex 2 Designated EHV charges'!$A$11:$A$259)), 0)),"")</f>
        <v/>
      </c>
      <c r="B35" s="99" t="str">
        <f>IF($A35="","",VLOOKUP($A35,'Annex 2 Designated EHV charges'!$A:$O,2,0))</f>
        <v/>
      </c>
      <c r="C35" s="100" t="str">
        <f>IF($A35="","",VLOOKUP($A35,'Annex 2 Designated EHV charges'!$A:$O,3,0))</f>
        <v/>
      </c>
      <c r="D35" s="99" t="str">
        <f>IF($A35="","",VLOOKUP($A35,'Annex 2 Designated EHV charges'!$A:$O,7,0))</f>
        <v/>
      </c>
      <c r="E35" s="104" t="str">
        <f>IFERROR(IF(VLOOKUP($A35,'Annex 2 Designated EHV charges'!$A:$O,9,FALSE)=0,"",VLOOKUP($A35,'Annex 2 Designated EHV charges'!$A:$O,9,FALSE)),"")</f>
        <v/>
      </c>
      <c r="F35" s="105" t="str">
        <f>IFERROR(IF(VLOOKUP($A35,'Annex 2 Designated EHV charges'!$A:$O,10,FALSE)=0,"",VLOOKUP($A35,'Annex 2 Designated EHV charges'!$A:$O,10,FALSE)),"")</f>
        <v/>
      </c>
      <c r="G35" s="106" t="str">
        <f>IFERROR(IF(VLOOKUP($A35,'Annex 2 Designated EHV charges'!$A:$O,11,FALSE)=0,"",VLOOKUP($A35,'Annex 2 Designated EHV charges'!$A:$O,11,FALSE)),"")</f>
        <v/>
      </c>
      <c r="H35" s="106" t="str">
        <f>IFERROR(IF(VLOOKUP($A35,'Annex 2 Designated EHV charges'!$A:$O,12,FALSE)=0,"",VLOOKUP($A35,'Annex 2 Designated EHV charges'!$A:$O,12,FALSE)),"")</f>
        <v/>
      </c>
    </row>
    <row r="36" spans="1:8" ht="12.75" customHeight="1" x14ac:dyDescent="0.2">
      <c r="A36" s="99" t="str">
        <f t="array" ref="A36">IFERROR(INDEX('Annex 2 Designated EHV charges'!$A$11:$A$259, MATCH(0, IF(ISBLANK('Annex 2 Designated EHV charges'!$A$11:$A$259),1, COUNTIF(A$4:$A35, 'Annex 2 Designated EHV charges'!$A$11:$A$259)), 0)),"")</f>
        <v/>
      </c>
      <c r="B36" s="99" t="str">
        <f>IF($A36="","",VLOOKUP($A36,'Annex 2 Designated EHV charges'!$A:$O,2,0))</f>
        <v/>
      </c>
      <c r="C36" s="100" t="str">
        <f>IF($A36="","",VLOOKUP($A36,'Annex 2 Designated EHV charges'!$A:$O,3,0))</f>
        <v/>
      </c>
      <c r="D36" s="99" t="str">
        <f>IF($A36="","",VLOOKUP($A36,'Annex 2 Designated EHV charges'!$A:$O,7,0))</f>
        <v/>
      </c>
      <c r="E36" s="104" t="str">
        <f>IFERROR(IF(VLOOKUP($A36,'Annex 2 Designated EHV charges'!$A:$O,9,FALSE)=0,"",VLOOKUP($A36,'Annex 2 Designated EHV charges'!$A:$O,9,FALSE)),"")</f>
        <v/>
      </c>
      <c r="F36" s="105" t="str">
        <f>IFERROR(IF(VLOOKUP($A36,'Annex 2 Designated EHV charges'!$A:$O,10,FALSE)=0,"",VLOOKUP($A36,'Annex 2 Designated EHV charges'!$A:$O,10,FALSE)),"")</f>
        <v/>
      </c>
      <c r="G36" s="106" t="str">
        <f>IFERROR(IF(VLOOKUP($A36,'Annex 2 Designated EHV charges'!$A:$O,11,FALSE)=0,"",VLOOKUP($A36,'Annex 2 Designated EHV charges'!$A:$O,11,FALSE)),"")</f>
        <v/>
      </c>
      <c r="H36" s="106" t="str">
        <f>IFERROR(IF(VLOOKUP($A36,'Annex 2 Designated EHV charges'!$A:$O,12,FALSE)=0,"",VLOOKUP($A36,'Annex 2 Designated EHV charges'!$A:$O,12,FALSE)),"")</f>
        <v/>
      </c>
    </row>
    <row r="37" spans="1:8" ht="12.75" customHeight="1" x14ac:dyDescent="0.2">
      <c r="A37" s="99" t="str">
        <f t="array" ref="A37">IFERROR(INDEX('Annex 2 Designated EHV charges'!$A$11:$A$259, MATCH(0, IF(ISBLANK('Annex 2 Designated EHV charges'!$A$11:$A$259),1, COUNTIF(A$4:$A36, 'Annex 2 Designated EHV charges'!$A$11:$A$259)), 0)),"")</f>
        <v/>
      </c>
      <c r="B37" s="99" t="str">
        <f>IF($A37="","",VLOOKUP($A37,'Annex 2 Designated EHV charges'!$A:$O,2,0))</f>
        <v/>
      </c>
      <c r="C37" s="100" t="str">
        <f>IF($A37="","",VLOOKUP($A37,'Annex 2 Designated EHV charges'!$A:$O,3,0))</f>
        <v/>
      </c>
      <c r="D37" s="99" t="str">
        <f>IF($A37="","",VLOOKUP($A37,'Annex 2 Designated EHV charges'!$A:$O,7,0))</f>
        <v/>
      </c>
      <c r="E37" s="104" t="str">
        <f>IFERROR(IF(VLOOKUP($A37,'Annex 2 Designated EHV charges'!$A:$O,9,FALSE)=0,"",VLOOKUP($A37,'Annex 2 Designated EHV charges'!$A:$O,9,FALSE)),"")</f>
        <v/>
      </c>
      <c r="F37" s="105" t="str">
        <f>IFERROR(IF(VLOOKUP($A37,'Annex 2 Designated EHV charges'!$A:$O,10,FALSE)=0,"",VLOOKUP($A37,'Annex 2 Designated EHV charges'!$A:$O,10,FALSE)),"")</f>
        <v/>
      </c>
      <c r="G37" s="106" t="str">
        <f>IFERROR(IF(VLOOKUP($A37,'Annex 2 Designated EHV charges'!$A:$O,11,FALSE)=0,"",VLOOKUP($A37,'Annex 2 Designated EHV charges'!$A:$O,11,FALSE)),"")</f>
        <v/>
      </c>
      <c r="H37" s="106" t="str">
        <f>IFERROR(IF(VLOOKUP($A37,'Annex 2 Designated EHV charges'!$A:$O,12,FALSE)=0,"",VLOOKUP($A37,'Annex 2 Designated EHV charges'!$A:$O,12,FALSE)),"")</f>
        <v/>
      </c>
    </row>
    <row r="38" spans="1:8" ht="12.75" customHeight="1" x14ac:dyDescent="0.2">
      <c r="A38" s="99" t="str">
        <f t="array" ref="A38">IFERROR(INDEX('Annex 2 Designated EHV charges'!$A$11:$A$259, MATCH(0, IF(ISBLANK('Annex 2 Designated EHV charges'!$A$11:$A$259),1, COUNTIF(A$4:$A37, 'Annex 2 Designated EHV charges'!$A$11:$A$259)), 0)),"")</f>
        <v/>
      </c>
      <c r="B38" s="99" t="str">
        <f>IF($A38="","",VLOOKUP($A38,'Annex 2 Designated EHV charges'!$A:$O,2,0))</f>
        <v/>
      </c>
      <c r="C38" s="100" t="str">
        <f>IF($A38="","",VLOOKUP($A38,'Annex 2 Designated EHV charges'!$A:$O,3,0))</f>
        <v/>
      </c>
      <c r="D38" s="99" t="str">
        <f>IF($A38="","",VLOOKUP($A38,'Annex 2 Designated EHV charges'!$A:$O,7,0))</f>
        <v/>
      </c>
      <c r="E38" s="104" t="str">
        <f>IFERROR(IF(VLOOKUP($A38,'Annex 2 Designated EHV charges'!$A:$O,9,FALSE)=0,"",VLOOKUP($A38,'Annex 2 Designated EHV charges'!$A:$O,9,FALSE)),"")</f>
        <v/>
      </c>
      <c r="F38" s="105" t="str">
        <f>IFERROR(IF(VLOOKUP($A38,'Annex 2 Designated EHV charges'!$A:$O,10,FALSE)=0,"",VLOOKUP($A38,'Annex 2 Designated EHV charges'!$A:$O,10,FALSE)),"")</f>
        <v/>
      </c>
      <c r="G38" s="106" t="str">
        <f>IFERROR(IF(VLOOKUP($A38,'Annex 2 Designated EHV charges'!$A:$O,11,FALSE)=0,"",VLOOKUP($A38,'Annex 2 Designated EHV charges'!$A:$O,11,FALSE)),"")</f>
        <v/>
      </c>
      <c r="H38" s="106" t="str">
        <f>IFERROR(IF(VLOOKUP($A38,'Annex 2 Designated EHV charges'!$A:$O,12,FALSE)=0,"",VLOOKUP($A38,'Annex 2 Designated EHV charges'!$A:$O,12,FALSE)),"")</f>
        <v/>
      </c>
    </row>
    <row r="39" spans="1:8" ht="12.75" customHeight="1" x14ac:dyDescent="0.2">
      <c r="A39" s="99" t="str">
        <f t="array" ref="A39">IFERROR(INDEX('Annex 2 Designated EHV charges'!$A$11:$A$259, MATCH(0, IF(ISBLANK('Annex 2 Designated EHV charges'!$A$11:$A$259),1, COUNTIF(A$4:$A38, 'Annex 2 Designated EHV charges'!$A$11:$A$259)), 0)),"")</f>
        <v/>
      </c>
      <c r="B39" s="99" t="str">
        <f>IF($A39="","",VLOOKUP($A39,'Annex 2 Designated EHV charges'!$A:$O,2,0))</f>
        <v/>
      </c>
      <c r="C39" s="100" t="str">
        <f>IF($A39="","",VLOOKUP($A39,'Annex 2 Designated EHV charges'!$A:$O,3,0))</f>
        <v/>
      </c>
      <c r="D39" s="99" t="str">
        <f>IF($A39="","",VLOOKUP($A39,'Annex 2 Designated EHV charges'!$A:$O,7,0))</f>
        <v/>
      </c>
      <c r="E39" s="104" t="str">
        <f>IFERROR(IF(VLOOKUP($A39,'Annex 2 Designated EHV charges'!$A:$O,9,FALSE)=0,"",VLOOKUP($A39,'Annex 2 Designated EHV charges'!$A:$O,9,FALSE)),"")</f>
        <v/>
      </c>
      <c r="F39" s="105" t="str">
        <f>IFERROR(IF(VLOOKUP($A39,'Annex 2 Designated EHV charges'!$A:$O,10,FALSE)=0,"",VLOOKUP($A39,'Annex 2 Designated EHV charges'!$A:$O,10,FALSE)),"")</f>
        <v/>
      </c>
      <c r="G39" s="106" t="str">
        <f>IFERROR(IF(VLOOKUP($A39,'Annex 2 Designated EHV charges'!$A:$O,11,FALSE)=0,"",VLOOKUP($A39,'Annex 2 Designated EHV charges'!$A:$O,11,FALSE)),"")</f>
        <v/>
      </c>
      <c r="H39" s="106" t="str">
        <f>IFERROR(IF(VLOOKUP($A39,'Annex 2 Designated EHV charges'!$A:$O,12,FALSE)=0,"",VLOOKUP($A39,'Annex 2 Designated EHV charges'!$A:$O,12,FALSE)),"")</f>
        <v/>
      </c>
    </row>
    <row r="40" spans="1:8" ht="12.75" customHeight="1" x14ac:dyDescent="0.2">
      <c r="A40" s="99" t="str">
        <f t="array" ref="A40">IFERROR(INDEX('Annex 2 Designated EHV charges'!$A$11:$A$259, MATCH(0, IF(ISBLANK('Annex 2 Designated EHV charges'!$A$11:$A$259),1, COUNTIF(A$4:$A39, 'Annex 2 Designated EHV charges'!$A$11:$A$259)), 0)),"")</f>
        <v/>
      </c>
      <c r="B40" s="99" t="str">
        <f>IF($A40="","",VLOOKUP($A40,'Annex 2 Designated EHV charges'!$A:$O,2,0))</f>
        <v/>
      </c>
      <c r="C40" s="100" t="str">
        <f>IF($A40="","",VLOOKUP($A40,'Annex 2 Designated EHV charges'!$A:$O,3,0))</f>
        <v/>
      </c>
      <c r="D40" s="99" t="str">
        <f>IF($A40="","",VLOOKUP($A40,'Annex 2 Designated EHV charges'!$A:$O,7,0))</f>
        <v/>
      </c>
      <c r="E40" s="104" t="str">
        <f>IFERROR(IF(VLOOKUP($A40,'Annex 2 Designated EHV charges'!$A:$O,9,FALSE)=0,"",VLOOKUP($A40,'Annex 2 Designated EHV charges'!$A:$O,9,FALSE)),"")</f>
        <v/>
      </c>
      <c r="F40" s="105" t="str">
        <f>IFERROR(IF(VLOOKUP($A40,'Annex 2 Designated EHV charges'!$A:$O,10,FALSE)=0,"",VLOOKUP($A40,'Annex 2 Designated EHV charges'!$A:$O,10,FALSE)),"")</f>
        <v/>
      </c>
      <c r="G40" s="106" t="str">
        <f>IFERROR(IF(VLOOKUP($A40,'Annex 2 Designated EHV charges'!$A:$O,11,FALSE)=0,"",VLOOKUP($A40,'Annex 2 Designated EHV charges'!$A:$O,11,FALSE)),"")</f>
        <v/>
      </c>
      <c r="H40" s="106" t="str">
        <f>IFERROR(IF(VLOOKUP($A40,'Annex 2 Designated EHV charges'!$A:$O,12,FALSE)=0,"",VLOOKUP($A40,'Annex 2 Designated EHV charges'!$A:$O,12,FALSE)),"")</f>
        <v/>
      </c>
    </row>
    <row r="41" spans="1:8" ht="12.75" customHeight="1" x14ac:dyDescent="0.2">
      <c r="A41" s="99" t="str">
        <f t="array" ref="A41">IFERROR(INDEX('Annex 2 Designated EHV charges'!$A$11:$A$259, MATCH(0, IF(ISBLANK('Annex 2 Designated EHV charges'!$A$11:$A$259),1, COUNTIF(A$4:$A40, 'Annex 2 Designated EHV charges'!$A$11:$A$259)), 0)),"")</f>
        <v/>
      </c>
      <c r="B41" s="99" t="str">
        <f>IF($A41="","",VLOOKUP($A41,'Annex 2 Designated EHV charges'!$A:$O,2,0))</f>
        <v/>
      </c>
      <c r="C41" s="100" t="str">
        <f>IF($A41="","",VLOOKUP($A41,'Annex 2 Designated EHV charges'!$A:$O,3,0))</f>
        <v/>
      </c>
      <c r="D41" s="99" t="str">
        <f>IF($A41="","",VLOOKUP($A41,'Annex 2 Designated EHV charges'!$A:$O,7,0))</f>
        <v/>
      </c>
      <c r="E41" s="104" t="str">
        <f>IFERROR(IF(VLOOKUP($A41,'Annex 2 Designated EHV charges'!$A:$O,9,FALSE)=0,"",VLOOKUP($A41,'Annex 2 Designated EHV charges'!$A:$O,9,FALSE)),"")</f>
        <v/>
      </c>
      <c r="F41" s="105" t="str">
        <f>IFERROR(IF(VLOOKUP($A41,'Annex 2 Designated EHV charges'!$A:$O,10,FALSE)=0,"",VLOOKUP($A41,'Annex 2 Designated EHV charges'!$A:$O,10,FALSE)),"")</f>
        <v/>
      </c>
      <c r="G41" s="106" t="str">
        <f>IFERROR(IF(VLOOKUP($A41,'Annex 2 Designated EHV charges'!$A:$O,11,FALSE)=0,"",VLOOKUP($A41,'Annex 2 Designated EHV charges'!$A:$O,11,FALSE)),"")</f>
        <v/>
      </c>
      <c r="H41" s="106" t="str">
        <f>IFERROR(IF(VLOOKUP($A41,'Annex 2 Designated EHV charges'!$A:$O,12,FALSE)=0,"",VLOOKUP($A41,'Annex 2 Designated EHV charges'!$A:$O,12,FALSE)),"")</f>
        <v/>
      </c>
    </row>
    <row r="42" spans="1:8" ht="12.75" customHeight="1" x14ac:dyDescent="0.2">
      <c r="A42" s="99" t="str">
        <f t="array" ref="A42">IFERROR(INDEX('Annex 2 Designated EHV charges'!$A$11:$A$259, MATCH(0, IF(ISBLANK('Annex 2 Designated EHV charges'!$A$11:$A$259),1, COUNTIF(A$4:$A41, 'Annex 2 Designated EHV charges'!$A$11:$A$259)), 0)),"")</f>
        <v/>
      </c>
      <c r="B42" s="99" t="str">
        <f>IF($A42="","",VLOOKUP($A42,'Annex 2 Designated EHV charges'!$A:$O,2,0))</f>
        <v/>
      </c>
      <c r="C42" s="100" t="str">
        <f>IF($A42="","",VLOOKUP($A42,'Annex 2 Designated EHV charges'!$A:$O,3,0))</f>
        <v/>
      </c>
      <c r="D42" s="99" t="str">
        <f>IF($A42="","",VLOOKUP($A42,'Annex 2 Designated EHV charges'!$A:$O,7,0))</f>
        <v/>
      </c>
      <c r="E42" s="104" t="str">
        <f>IFERROR(IF(VLOOKUP($A42,'Annex 2 Designated EHV charges'!$A:$O,9,FALSE)=0,"",VLOOKUP($A42,'Annex 2 Designated EHV charges'!$A:$O,9,FALSE)),"")</f>
        <v/>
      </c>
      <c r="F42" s="105" t="str">
        <f>IFERROR(IF(VLOOKUP($A42,'Annex 2 Designated EHV charges'!$A:$O,10,FALSE)=0,"",VLOOKUP($A42,'Annex 2 Designated EHV charges'!$A:$O,10,FALSE)),"")</f>
        <v/>
      </c>
      <c r="G42" s="106" t="str">
        <f>IFERROR(IF(VLOOKUP($A42,'Annex 2 Designated EHV charges'!$A:$O,11,FALSE)=0,"",VLOOKUP($A42,'Annex 2 Designated EHV charges'!$A:$O,11,FALSE)),"")</f>
        <v/>
      </c>
      <c r="H42" s="106" t="str">
        <f>IFERROR(IF(VLOOKUP($A42,'Annex 2 Designated EHV charges'!$A:$O,12,FALSE)=0,"",VLOOKUP($A42,'Annex 2 Designated EHV charges'!$A:$O,12,FALSE)),"")</f>
        <v/>
      </c>
    </row>
    <row r="43" spans="1:8" ht="12.75" customHeight="1" x14ac:dyDescent="0.2">
      <c r="A43" s="99" t="str">
        <f t="array" ref="A43">IFERROR(INDEX('Annex 2 Designated EHV charges'!$A$11:$A$259, MATCH(0, IF(ISBLANK('Annex 2 Designated EHV charges'!$A$11:$A$259),1, COUNTIF(A$4:$A42, 'Annex 2 Designated EHV charges'!$A$11:$A$259)), 0)),"")</f>
        <v/>
      </c>
      <c r="B43" s="99" t="str">
        <f>IF($A43="","",VLOOKUP($A43,'Annex 2 Designated EHV charges'!$A:$O,2,0))</f>
        <v/>
      </c>
      <c r="C43" s="100" t="str">
        <f>IF($A43="","",VLOOKUP($A43,'Annex 2 Designated EHV charges'!$A:$O,3,0))</f>
        <v/>
      </c>
      <c r="D43" s="99" t="str">
        <f>IF($A43="","",VLOOKUP($A43,'Annex 2 Designated EHV charges'!$A:$O,7,0))</f>
        <v/>
      </c>
      <c r="E43" s="104" t="str">
        <f>IFERROR(IF(VLOOKUP($A43,'Annex 2 Designated EHV charges'!$A:$O,9,FALSE)=0,"",VLOOKUP($A43,'Annex 2 Designated EHV charges'!$A:$O,9,FALSE)),"")</f>
        <v/>
      </c>
      <c r="F43" s="105" t="str">
        <f>IFERROR(IF(VLOOKUP($A43,'Annex 2 Designated EHV charges'!$A:$O,10,FALSE)=0,"",VLOOKUP($A43,'Annex 2 Designated EHV charges'!$A:$O,10,FALSE)),"")</f>
        <v/>
      </c>
      <c r="G43" s="106" t="str">
        <f>IFERROR(IF(VLOOKUP($A43,'Annex 2 Designated EHV charges'!$A:$O,11,FALSE)=0,"",VLOOKUP($A43,'Annex 2 Designated EHV charges'!$A:$O,11,FALSE)),"")</f>
        <v/>
      </c>
      <c r="H43" s="106" t="str">
        <f>IFERROR(IF(VLOOKUP($A43,'Annex 2 Designated EHV charges'!$A:$O,12,FALSE)=0,"",VLOOKUP($A43,'Annex 2 Designated EHV charges'!$A:$O,12,FALSE)),"")</f>
        <v/>
      </c>
    </row>
    <row r="44" spans="1:8" ht="12.75" customHeight="1" x14ac:dyDescent="0.2">
      <c r="A44" s="99" t="str">
        <f t="array" ref="A44">IFERROR(INDEX('Annex 2 Designated EHV charges'!$A$11:$A$259, MATCH(0, IF(ISBLANK('Annex 2 Designated EHV charges'!$A$11:$A$259),1, COUNTIF(A$4:$A43, 'Annex 2 Designated EHV charges'!$A$11:$A$259)), 0)),"")</f>
        <v/>
      </c>
      <c r="B44" s="99" t="str">
        <f>IF($A44="","",VLOOKUP($A44,'Annex 2 Designated EHV charges'!$A:$O,2,0))</f>
        <v/>
      </c>
      <c r="C44" s="100" t="str">
        <f>IF($A44="","",VLOOKUP($A44,'Annex 2 Designated EHV charges'!$A:$O,3,0))</f>
        <v/>
      </c>
      <c r="D44" s="99" t="str">
        <f>IF($A44="","",VLOOKUP($A44,'Annex 2 Designated EHV charges'!$A:$O,7,0))</f>
        <v/>
      </c>
      <c r="E44" s="104" t="str">
        <f>IFERROR(IF(VLOOKUP($A44,'Annex 2 Designated EHV charges'!$A:$O,9,FALSE)=0,"",VLOOKUP($A44,'Annex 2 Designated EHV charges'!$A:$O,9,FALSE)),"")</f>
        <v/>
      </c>
      <c r="F44" s="105" t="str">
        <f>IFERROR(IF(VLOOKUP($A44,'Annex 2 Designated EHV charges'!$A:$O,10,FALSE)=0,"",VLOOKUP($A44,'Annex 2 Designated EHV charges'!$A:$O,10,FALSE)),"")</f>
        <v/>
      </c>
      <c r="G44" s="106" t="str">
        <f>IFERROR(IF(VLOOKUP($A44,'Annex 2 Designated EHV charges'!$A:$O,11,FALSE)=0,"",VLOOKUP($A44,'Annex 2 Designated EHV charges'!$A:$O,11,FALSE)),"")</f>
        <v/>
      </c>
      <c r="H44" s="106" t="str">
        <f>IFERROR(IF(VLOOKUP($A44,'Annex 2 Designated EHV charges'!$A:$O,12,FALSE)=0,"",VLOOKUP($A44,'Annex 2 Designated EHV charges'!$A:$O,12,FALSE)),"")</f>
        <v/>
      </c>
    </row>
    <row r="45" spans="1:8" ht="12.75" customHeight="1" x14ac:dyDescent="0.2">
      <c r="A45" s="99" t="str">
        <f t="array" ref="A45">IFERROR(INDEX('Annex 2 Designated EHV charges'!$A$11:$A$259, MATCH(0, IF(ISBLANK('Annex 2 Designated EHV charges'!$A$11:$A$259),1, COUNTIF(A$4:$A44, 'Annex 2 Designated EHV charges'!$A$11:$A$259)), 0)),"")</f>
        <v/>
      </c>
      <c r="B45" s="99" t="str">
        <f>IF($A45="","",VLOOKUP($A45,'Annex 2 Designated EHV charges'!$A:$O,2,0))</f>
        <v/>
      </c>
      <c r="C45" s="100" t="str">
        <f>IF($A45="","",VLOOKUP($A45,'Annex 2 Designated EHV charges'!$A:$O,3,0))</f>
        <v/>
      </c>
      <c r="D45" s="99" t="str">
        <f>IF($A45="","",VLOOKUP($A45,'Annex 2 Designated EHV charges'!$A:$O,7,0))</f>
        <v/>
      </c>
      <c r="E45" s="104" t="str">
        <f>IFERROR(IF(VLOOKUP($A45,'Annex 2 Designated EHV charges'!$A:$O,9,FALSE)=0,"",VLOOKUP($A45,'Annex 2 Designated EHV charges'!$A:$O,9,FALSE)),"")</f>
        <v/>
      </c>
      <c r="F45" s="105" t="str">
        <f>IFERROR(IF(VLOOKUP($A45,'Annex 2 Designated EHV charges'!$A:$O,10,FALSE)=0,"",VLOOKUP($A45,'Annex 2 Designated EHV charges'!$A:$O,10,FALSE)),"")</f>
        <v/>
      </c>
      <c r="G45" s="106" t="str">
        <f>IFERROR(IF(VLOOKUP($A45,'Annex 2 Designated EHV charges'!$A:$O,11,FALSE)=0,"",VLOOKUP($A45,'Annex 2 Designated EHV charges'!$A:$O,11,FALSE)),"")</f>
        <v/>
      </c>
      <c r="H45" s="106" t="str">
        <f>IFERROR(IF(VLOOKUP($A45,'Annex 2 Designated EHV charges'!$A:$O,12,FALSE)=0,"",VLOOKUP($A45,'Annex 2 Designated EHV charges'!$A:$O,12,FALSE)),"")</f>
        <v/>
      </c>
    </row>
    <row r="46" spans="1:8" ht="12.75" customHeight="1" x14ac:dyDescent="0.2">
      <c r="A46" s="99" t="str">
        <f t="array" ref="A46">IFERROR(INDEX('Annex 2 Designated EHV charges'!$A$11:$A$259, MATCH(0, IF(ISBLANK('Annex 2 Designated EHV charges'!$A$11:$A$259),1, COUNTIF(A$4:$A45, 'Annex 2 Designated EHV charges'!$A$11:$A$259)), 0)),"")</f>
        <v/>
      </c>
      <c r="B46" s="99" t="str">
        <f>IF($A46="","",VLOOKUP($A46,'Annex 2 Designated EHV charges'!$A:$O,2,0))</f>
        <v/>
      </c>
      <c r="C46" s="100" t="str">
        <f>IF($A46="","",VLOOKUP($A46,'Annex 2 Designated EHV charges'!$A:$O,3,0))</f>
        <v/>
      </c>
      <c r="D46" s="99" t="str">
        <f>IF($A46="","",VLOOKUP($A46,'Annex 2 Designated EHV charges'!$A:$O,7,0))</f>
        <v/>
      </c>
      <c r="E46" s="104" t="str">
        <f>IFERROR(IF(VLOOKUP($A46,'Annex 2 Designated EHV charges'!$A:$O,9,FALSE)=0,"",VLOOKUP($A46,'Annex 2 Designated EHV charges'!$A:$O,9,FALSE)),"")</f>
        <v/>
      </c>
      <c r="F46" s="105" t="str">
        <f>IFERROR(IF(VLOOKUP($A46,'Annex 2 Designated EHV charges'!$A:$O,10,FALSE)=0,"",VLOOKUP($A46,'Annex 2 Designated EHV charges'!$A:$O,10,FALSE)),"")</f>
        <v/>
      </c>
      <c r="G46" s="106" t="str">
        <f>IFERROR(IF(VLOOKUP($A46,'Annex 2 Designated EHV charges'!$A:$O,11,FALSE)=0,"",VLOOKUP($A46,'Annex 2 Designated EHV charges'!$A:$O,11,FALSE)),"")</f>
        <v/>
      </c>
      <c r="H46" s="106" t="str">
        <f>IFERROR(IF(VLOOKUP($A46,'Annex 2 Designated EHV charges'!$A:$O,12,FALSE)=0,"",VLOOKUP($A46,'Annex 2 Designated EHV charges'!$A:$O,12,FALSE)),"")</f>
        <v/>
      </c>
    </row>
    <row r="47" spans="1:8" ht="12.75" customHeight="1" x14ac:dyDescent="0.2">
      <c r="A47" s="99" t="str">
        <f t="array" ref="A47">IFERROR(INDEX('Annex 2 Designated EHV charges'!$A$11:$A$259, MATCH(0, IF(ISBLANK('Annex 2 Designated EHV charges'!$A$11:$A$259),1, COUNTIF(A$4:$A46, 'Annex 2 Designated EHV charges'!$A$11:$A$259)), 0)),"")</f>
        <v/>
      </c>
      <c r="B47" s="99" t="str">
        <f>IF($A47="","",VLOOKUP($A47,'Annex 2 Designated EHV charges'!$A:$O,2,0))</f>
        <v/>
      </c>
      <c r="C47" s="100" t="str">
        <f>IF($A47="","",VLOOKUP($A47,'Annex 2 Designated EHV charges'!$A:$O,3,0))</f>
        <v/>
      </c>
      <c r="D47" s="99" t="str">
        <f>IF($A47="","",VLOOKUP($A47,'Annex 2 Designated EHV charges'!$A:$O,7,0))</f>
        <v/>
      </c>
      <c r="E47" s="104" t="str">
        <f>IFERROR(IF(VLOOKUP($A47,'Annex 2 Designated EHV charges'!$A:$O,9,FALSE)=0,"",VLOOKUP($A47,'Annex 2 Designated EHV charges'!$A:$O,9,FALSE)),"")</f>
        <v/>
      </c>
      <c r="F47" s="105" t="str">
        <f>IFERROR(IF(VLOOKUP($A47,'Annex 2 Designated EHV charges'!$A:$O,10,FALSE)=0,"",VLOOKUP($A47,'Annex 2 Designated EHV charges'!$A:$O,10,FALSE)),"")</f>
        <v/>
      </c>
      <c r="G47" s="106" t="str">
        <f>IFERROR(IF(VLOOKUP($A47,'Annex 2 Designated EHV charges'!$A:$O,11,FALSE)=0,"",VLOOKUP($A47,'Annex 2 Designated EHV charges'!$A:$O,11,FALSE)),"")</f>
        <v/>
      </c>
      <c r="H47" s="106" t="str">
        <f>IFERROR(IF(VLOOKUP($A47,'Annex 2 Designated EHV charges'!$A:$O,12,FALSE)=0,"",VLOOKUP($A47,'Annex 2 Designated EHV charges'!$A:$O,12,FALSE)),"")</f>
        <v/>
      </c>
    </row>
    <row r="48" spans="1:8" ht="12.75" customHeight="1" x14ac:dyDescent="0.2">
      <c r="A48" s="99" t="str">
        <f t="array" ref="A48">IFERROR(INDEX('Annex 2 Designated EHV charges'!$A$11:$A$259, MATCH(0, IF(ISBLANK('Annex 2 Designated EHV charges'!$A$11:$A$259),1, COUNTIF(A$4:$A47, 'Annex 2 Designated EHV charges'!$A$11:$A$259)), 0)),"")</f>
        <v/>
      </c>
      <c r="B48" s="99" t="str">
        <f>IF($A48="","",VLOOKUP($A48,'Annex 2 Designated EHV charges'!$A:$O,2,0))</f>
        <v/>
      </c>
      <c r="C48" s="100" t="str">
        <f>IF($A48="","",VLOOKUP($A48,'Annex 2 Designated EHV charges'!$A:$O,3,0))</f>
        <v/>
      </c>
      <c r="D48" s="99" t="str">
        <f>IF($A48="","",VLOOKUP($A48,'Annex 2 Designated EHV charges'!$A:$O,7,0))</f>
        <v/>
      </c>
      <c r="E48" s="104" t="str">
        <f>IFERROR(IF(VLOOKUP($A48,'Annex 2 Designated EHV charges'!$A:$O,9,FALSE)=0,"",VLOOKUP($A48,'Annex 2 Designated EHV charges'!$A:$O,9,FALSE)),"")</f>
        <v/>
      </c>
      <c r="F48" s="105" t="str">
        <f>IFERROR(IF(VLOOKUP($A48,'Annex 2 Designated EHV charges'!$A:$O,10,FALSE)=0,"",VLOOKUP($A48,'Annex 2 Designated EHV charges'!$A:$O,10,FALSE)),"")</f>
        <v/>
      </c>
      <c r="G48" s="106" t="str">
        <f>IFERROR(IF(VLOOKUP($A48,'Annex 2 Designated EHV charges'!$A:$O,11,FALSE)=0,"",VLOOKUP($A48,'Annex 2 Designated EHV charges'!$A:$O,11,FALSE)),"")</f>
        <v/>
      </c>
      <c r="H48" s="106" t="str">
        <f>IFERROR(IF(VLOOKUP($A48,'Annex 2 Designated EHV charges'!$A:$O,12,FALSE)=0,"",VLOOKUP($A48,'Annex 2 Designated EHV charges'!$A:$O,12,FALSE)),"")</f>
        <v/>
      </c>
    </row>
    <row r="49" spans="1:8" ht="12.75" customHeight="1" x14ac:dyDescent="0.2">
      <c r="A49" s="99" t="str">
        <f t="array" ref="A49">IFERROR(INDEX('Annex 2 Designated EHV charges'!$A$11:$A$259, MATCH(0, IF(ISBLANK('Annex 2 Designated EHV charges'!$A$11:$A$259),1, COUNTIF(A$4:$A48, 'Annex 2 Designated EHV charges'!$A$11:$A$259)), 0)),"")</f>
        <v/>
      </c>
      <c r="B49" s="99" t="str">
        <f>IF($A49="","",VLOOKUP($A49,'Annex 2 Designated EHV charges'!$A:$O,2,0))</f>
        <v/>
      </c>
      <c r="C49" s="100" t="str">
        <f>IF($A49="","",VLOOKUP($A49,'Annex 2 Designated EHV charges'!$A:$O,3,0))</f>
        <v/>
      </c>
      <c r="D49" s="99" t="str">
        <f>IF($A49="","",VLOOKUP($A49,'Annex 2 Designated EHV charges'!$A:$O,7,0))</f>
        <v/>
      </c>
      <c r="E49" s="104" t="str">
        <f>IFERROR(IF(VLOOKUP($A49,'Annex 2 Designated EHV charges'!$A:$O,9,FALSE)=0,"",VLOOKUP($A49,'Annex 2 Designated EHV charges'!$A:$O,9,FALSE)),"")</f>
        <v/>
      </c>
      <c r="F49" s="105" t="str">
        <f>IFERROR(IF(VLOOKUP($A49,'Annex 2 Designated EHV charges'!$A:$O,10,FALSE)=0,"",VLOOKUP($A49,'Annex 2 Designated EHV charges'!$A:$O,10,FALSE)),"")</f>
        <v/>
      </c>
      <c r="G49" s="106" t="str">
        <f>IFERROR(IF(VLOOKUP($A49,'Annex 2 Designated EHV charges'!$A:$O,11,FALSE)=0,"",VLOOKUP($A49,'Annex 2 Designated EHV charges'!$A:$O,11,FALSE)),"")</f>
        <v/>
      </c>
      <c r="H49" s="106" t="str">
        <f>IFERROR(IF(VLOOKUP($A49,'Annex 2 Designated EHV charges'!$A:$O,12,FALSE)=0,"",VLOOKUP($A49,'Annex 2 Designated EHV charges'!$A:$O,12,FALSE)),"")</f>
        <v/>
      </c>
    </row>
    <row r="50" spans="1:8" ht="12.75" customHeight="1" x14ac:dyDescent="0.2">
      <c r="A50" s="99" t="str">
        <f t="array" ref="A50">IFERROR(INDEX('Annex 2 Designated EHV charges'!$A$11:$A$259, MATCH(0, IF(ISBLANK('Annex 2 Designated EHV charges'!$A$11:$A$259),1, COUNTIF(A$4:$A49, 'Annex 2 Designated EHV charges'!$A$11:$A$259)), 0)),"")</f>
        <v/>
      </c>
      <c r="B50" s="99" t="str">
        <f>IF($A50="","",VLOOKUP($A50,'Annex 2 Designated EHV charges'!$A:$O,2,0))</f>
        <v/>
      </c>
      <c r="C50" s="100" t="str">
        <f>IF($A50="","",VLOOKUP($A50,'Annex 2 Designated EHV charges'!$A:$O,3,0))</f>
        <v/>
      </c>
      <c r="D50" s="99" t="str">
        <f>IF($A50="","",VLOOKUP($A50,'Annex 2 Designated EHV charges'!$A:$O,7,0))</f>
        <v/>
      </c>
      <c r="E50" s="104" t="str">
        <f>IFERROR(IF(VLOOKUP($A50,'Annex 2 Designated EHV charges'!$A:$O,9,FALSE)=0,"",VLOOKUP($A50,'Annex 2 Designated EHV charges'!$A:$O,9,FALSE)),"")</f>
        <v/>
      </c>
      <c r="F50" s="105" t="str">
        <f>IFERROR(IF(VLOOKUP($A50,'Annex 2 Designated EHV charges'!$A:$O,10,FALSE)=0,"",VLOOKUP($A50,'Annex 2 Designated EHV charges'!$A:$O,10,FALSE)),"")</f>
        <v/>
      </c>
      <c r="G50" s="106" t="str">
        <f>IFERROR(IF(VLOOKUP($A50,'Annex 2 Designated EHV charges'!$A:$O,11,FALSE)=0,"",VLOOKUP($A50,'Annex 2 Designated EHV charges'!$A:$O,11,FALSE)),"")</f>
        <v/>
      </c>
      <c r="H50" s="106" t="str">
        <f>IFERROR(IF(VLOOKUP($A50,'Annex 2 Designated EHV charges'!$A:$O,12,FALSE)=0,"",VLOOKUP($A50,'Annex 2 Designated EHV charges'!$A:$O,12,FALSE)),"")</f>
        <v/>
      </c>
    </row>
    <row r="51" spans="1:8" ht="12.75" customHeight="1" x14ac:dyDescent="0.2">
      <c r="A51" s="99" t="str">
        <f t="array" ref="A51">IFERROR(INDEX('Annex 2 Designated EHV charges'!$A$11:$A$259, MATCH(0, IF(ISBLANK('Annex 2 Designated EHV charges'!$A$11:$A$259),1, COUNTIF(A$4:$A50, 'Annex 2 Designated EHV charges'!$A$11:$A$259)), 0)),"")</f>
        <v/>
      </c>
      <c r="B51" s="99" t="str">
        <f>IF($A51="","",VLOOKUP($A51,'Annex 2 Designated EHV charges'!$A:$O,2,0))</f>
        <v/>
      </c>
      <c r="C51" s="100" t="str">
        <f>IF($A51="","",VLOOKUP($A51,'Annex 2 Designated EHV charges'!$A:$O,3,0))</f>
        <v/>
      </c>
      <c r="D51" s="99" t="str">
        <f>IF($A51="","",VLOOKUP($A51,'Annex 2 Designated EHV charges'!$A:$O,7,0))</f>
        <v/>
      </c>
      <c r="E51" s="104" t="str">
        <f>IFERROR(IF(VLOOKUP($A51,'Annex 2 Designated EHV charges'!$A:$O,9,FALSE)=0,"",VLOOKUP($A51,'Annex 2 Designated EHV charges'!$A:$O,9,FALSE)),"")</f>
        <v/>
      </c>
      <c r="F51" s="105" t="str">
        <f>IFERROR(IF(VLOOKUP($A51,'Annex 2 Designated EHV charges'!$A:$O,10,FALSE)=0,"",VLOOKUP($A51,'Annex 2 Designated EHV charges'!$A:$O,10,FALSE)),"")</f>
        <v/>
      </c>
      <c r="G51" s="106" t="str">
        <f>IFERROR(IF(VLOOKUP($A51,'Annex 2 Designated EHV charges'!$A:$O,11,FALSE)=0,"",VLOOKUP($A51,'Annex 2 Designated EHV charges'!$A:$O,11,FALSE)),"")</f>
        <v/>
      </c>
      <c r="H51" s="106" t="str">
        <f>IFERROR(IF(VLOOKUP($A51,'Annex 2 Designated EHV charges'!$A:$O,12,FALSE)=0,"",VLOOKUP($A51,'Annex 2 Designated EHV charges'!$A:$O,12,FALSE)),"")</f>
        <v/>
      </c>
    </row>
    <row r="52" spans="1:8" ht="12.75" customHeight="1" x14ac:dyDescent="0.2">
      <c r="A52" s="99" t="str">
        <f t="array" ref="A52">IFERROR(INDEX('Annex 2 Designated EHV charges'!$A$11:$A$259, MATCH(0, IF(ISBLANK('Annex 2 Designated EHV charges'!$A$11:$A$259),1, COUNTIF(A$4:$A51, 'Annex 2 Designated EHV charges'!$A$11:$A$259)), 0)),"")</f>
        <v/>
      </c>
      <c r="B52" s="99" t="str">
        <f>IF($A52="","",VLOOKUP($A52,'Annex 2 Designated EHV charges'!$A:$O,2,0))</f>
        <v/>
      </c>
      <c r="C52" s="100" t="str">
        <f>IF($A52="","",VLOOKUP($A52,'Annex 2 Designated EHV charges'!$A:$O,3,0))</f>
        <v/>
      </c>
      <c r="D52" s="99" t="str">
        <f>IF($A52="","",VLOOKUP($A52,'Annex 2 Designated EHV charges'!$A:$O,7,0))</f>
        <v/>
      </c>
      <c r="E52" s="104" t="str">
        <f>IFERROR(IF(VLOOKUP($A52,'Annex 2 Designated EHV charges'!$A:$O,9,FALSE)=0,"",VLOOKUP($A52,'Annex 2 Designated EHV charges'!$A:$O,9,FALSE)),"")</f>
        <v/>
      </c>
      <c r="F52" s="105" t="str">
        <f>IFERROR(IF(VLOOKUP($A52,'Annex 2 Designated EHV charges'!$A:$O,10,FALSE)=0,"",VLOOKUP($A52,'Annex 2 Designated EHV charges'!$A:$O,10,FALSE)),"")</f>
        <v/>
      </c>
      <c r="G52" s="106" t="str">
        <f>IFERROR(IF(VLOOKUP($A52,'Annex 2 Designated EHV charges'!$A:$O,11,FALSE)=0,"",VLOOKUP($A52,'Annex 2 Designated EHV charges'!$A:$O,11,FALSE)),"")</f>
        <v/>
      </c>
      <c r="H52" s="106" t="str">
        <f>IFERROR(IF(VLOOKUP($A52,'Annex 2 Designated EHV charges'!$A:$O,12,FALSE)=0,"",VLOOKUP($A52,'Annex 2 Designated EHV charges'!$A:$O,12,FALSE)),"")</f>
        <v/>
      </c>
    </row>
    <row r="53" spans="1:8" ht="12.75" customHeight="1" x14ac:dyDescent="0.2">
      <c r="A53" s="99" t="str">
        <f t="array" ref="A53">IFERROR(INDEX('Annex 2 Designated EHV charges'!$A$11:$A$259, MATCH(0, IF(ISBLANK('Annex 2 Designated EHV charges'!$A$11:$A$259),1, COUNTIF(A$4:$A52, 'Annex 2 Designated EHV charges'!$A$11:$A$259)), 0)),"")</f>
        <v/>
      </c>
      <c r="B53" s="99" t="str">
        <f>IF($A53="","",VLOOKUP($A53,'Annex 2 Designated EHV charges'!$A:$O,2,0))</f>
        <v/>
      </c>
      <c r="C53" s="100" t="str">
        <f>IF($A53="","",VLOOKUP($A53,'Annex 2 Designated EHV charges'!$A:$O,3,0))</f>
        <v/>
      </c>
      <c r="D53" s="99" t="str">
        <f>IF($A53="","",VLOOKUP($A53,'Annex 2 Designated EHV charges'!$A:$O,7,0))</f>
        <v/>
      </c>
      <c r="E53" s="104" t="str">
        <f>IFERROR(IF(VLOOKUP($A53,'Annex 2 Designated EHV charges'!$A:$O,9,FALSE)=0,"",VLOOKUP($A53,'Annex 2 Designated EHV charges'!$A:$O,9,FALSE)),"")</f>
        <v/>
      </c>
      <c r="F53" s="105" t="str">
        <f>IFERROR(IF(VLOOKUP($A53,'Annex 2 Designated EHV charges'!$A:$O,10,FALSE)=0,"",VLOOKUP($A53,'Annex 2 Designated EHV charges'!$A:$O,10,FALSE)),"")</f>
        <v/>
      </c>
      <c r="G53" s="106" t="str">
        <f>IFERROR(IF(VLOOKUP($A53,'Annex 2 Designated EHV charges'!$A:$O,11,FALSE)=0,"",VLOOKUP($A53,'Annex 2 Designated EHV charges'!$A:$O,11,FALSE)),"")</f>
        <v/>
      </c>
      <c r="H53" s="106" t="str">
        <f>IFERROR(IF(VLOOKUP($A53,'Annex 2 Designated EHV charges'!$A:$O,12,FALSE)=0,"",VLOOKUP($A53,'Annex 2 Designated EHV charges'!$A:$O,12,FALSE)),"")</f>
        <v/>
      </c>
    </row>
    <row r="54" spans="1:8" ht="12.75" customHeight="1" x14ac:dyDescent="0.2">
      <c r="A54" s="99" t="str">
        <f t="array" ref="A54">IFERROR(INDEX('Annex 2 Designated EHV charges'!$A$11:$A$259, MATCH(0, IF(ISBLANK('Annex 2 Designated EHV charges'!$A$11:$A$259),1, COUNTIF(A$4:$A53, 'Annex 2 Designated EHV charges'!$A$11:$A$259)), 0)),"")</f>
        <v/>
      </c>
      <c r="B54" s="99" t="str">
        <f>IF($A54="","",VLOOKUP($A54,'Annex 2 Designated EHV charges'!$A:$O,2,0))</f>
        <v/>
      </c>
      <c r="C54" s="100" t="str">
        <f>IF($A54="","",VLOOKUP($A54,'Annex 2 Designated EHV charges'!$A:$O,3,0))</f>
        <v/>
      </c>
      <c r="D54" s="99" t="str">
        <f>IF($A54="","",VLOOKUP($A54,'Annex 2 Designated EHV charges'!$A:$O,7,0))</f>
        <v/>
      </c>
      <c r="E54" s="104" t="str">
        <f>IFERROR(IF(VLOOKUP($A54,'Annex 2 Designated EHV charges'!$A:$O,9,FALSE)=0,"",VLOOKUP($A54,'Annex 2 Designated EHV charges'!$A:$O,9,FALSE)),"")</f>
        <v/>
      </c>
      <c r="F54" s="105" t="str">
        <f>IFERROR(IF(VLOOKUP($A54,'Annex 2 Designated EHV charges'!$A:$O,10,FALSE)=0,"",VLOOKUP($A54,'Annex 2 Designated EHV charges'!$A:$O,10,FALSE)),"")</f>
        <v/>
      </c>
      <c r="G54" s="106" t="str">
        <f>IFERROR(IF(VLOOKUP($A54,'Annex 2 Designated EHV charges'!$A:$O,11,FALSE)=0,"",VLOOKUP($A54,'Annex 2 Designated EHV charges'!$A:$O,11,FALSE)),"")</f>
        <v/>
      </c>
      <c r="H54" s="106" t="str">
        <f>IFERROR(IF(VLOOKUP($A54,'Annex 2 Designated EHV charges'!$A:$O,12,FALSE)=0,"",VLOOKUP($A54,'Annex 2 Designated EHV charges'!$A:$O,12,FALSE)),"")</f>
        <v/>
      </c>
    </row>
    <row r="55" spans="1:8" ht="12.75" customHeight="1" x14ac:dyDescent="0.2">
      <c r="A55" s="99" t="str">
        <f t="array" ref="A55">IFERROR(INDEX('Annex 2 Designated EHV charges'!$A$11:$A$259, MATCH(0, IF(ISBLANK('Annex 2 Designated EHV charges'!$A$11:$A$259),1, COUNTIF(A$4:$A54, 'Annex 2 Designated EHV charges'!$A$11:$A$259)), 0)),"")</f>
        <v/>
      </c>
      <c r="B55" s="99" t="str">
        <f>IF($A55="","",VLOOKUP($A55,'Annex 2 Designated EHV charges'!$A:$O,2,0))</f>
        <v/>
      </c>
      <c r="C55" s="100" t="str">
        <f>IF($A55="","",VLOOKUP($A55,'Annex 2 Designated EHV charges'!$A:$O,3,0))</f>
        <v/>
      </c>
      <c r="D55" s="99" t="str">
        <f>IF($A55="","",VLOOKUP($A55,'Annex 2 Designated EHV charges'!$A:$O,7,0))</f>
        <v/>
      </c>
      <c r="E55" s="104" t="str">
        <f>IFERROR(IF(VLOOKUP($A55,'Annex 2 Designated EHV charges'!$A:$O,9,FALSE)=0,"",VLOOKUP($A55,'Annex 2 Designated EHV charges'!$A:$O,9,FALSE)),"")</f>
        <v/>
      </c>
      <c r="F55" s="105" t="str">
        <f>IFERROR(IF(VLOOKUP($A55,'Annex 2 Designated EHV charges'!$A:$O,10,FALSE)=0,"",VLOOKUP($A55,'Annex 2 Designated EHV charges'!$A:$O,10,FALSE)),"")</f>
        <v/>
      </c>
      <c r="G55" s="106" t="str">
        <f>IFERROR(IF(VLOOKUP($A55,'Annex 2 Designated EHV charges'!$A:$O,11,FALSE)=0,"",VLOOKUP($A55,'Annex 2 Designated EHV charges'!$A:$O,11,FALSE)),"")</f>
        <v/>
      </c>
      <c r="H55" s="106" t="str">
        <f>IFERROR(IF(VLOOKUP($A55,'Annex 2 Designated EHV charges'!$A:$O,12,FALSE)=0,"",VLOOKUP($A55,'Annex 2 Designated EHV charges'!$A:$O,12,FALSE)),"")</f>
        <v/>
      </c>
    </row>
    <row r="56" spans="1:8" ht="12.75" customHeight="1" x14ac:dyDescent="0.2">
      <c r="A56" s="99" t="str">
        <f t="array" ref="A56">IFERROR(INDEX('Annex 2 Designated EHV charges'!$A$11:$A$259, MATCH(0, IF(ISBLANK('Annex 2 Designated EHV charges'!$A$11:$A$259),1, COUNTIF(A$4:$A55, 'Annex 2 Designated EHV charges'!$A$11:$A$259)), 0)),"")</f>
        <v/>
      </c>
      <c r="B56" s="99" t="str">
        <f>IF($A56="","",VLOOKUP($A56,'Annex 2 Designated EHV charges'!$A:$O,2,0))</f>
        <v/>
      </c>
      <c r="C56" s="100" t="str">
        <f>IF($A56="","",VLOOKUP($A56,'Annex 2 Designated EHV charges'!$A:$O,3,0))</f>
        <v/>
      </c>
      <c r="D56" s="99" t="str">
        <f>IF($A56="","",VLOOKUP($A56,'Annex 2 Designated EHV charges'!$A:$O,7,0))</f>
        <v/>
      </c>
      <c r="E56" s="104" t="str">
        <f>IFERROR(IF(VLOOKUP($A56,'Annex 2 Designated EHV charges'!$A:$O,9,FALSE)=0,"",VLOOKUP($A56,'Annex 2 Designated EHV charges'!$A:$O,9,FALSE)),"")</f>
        <v/>
      </c>
      <c r="F56" s="105" t="str">
        <f>IFERROR(IF(VLOOKUP($A56,'Annex 2 Designated EHV charges'!$A:$O,10,FALSE)=0,"",VLOOKUP($A56,'Annex 2 Designated EHV charges'!$A:$O,10,FALSE)),"")</f>
        <v/>
      </c>
      <c r="G56" s="106" t="str">
        <f>IFERROR(IF(VLOOKUP($A56,'Annex 2 Designated EHV charges'!$A:$O,11,FALSE)=0,"",VLOOKUP($A56,'Annex 2 Designated EHV charges'!$A:$O,11,FALSE)),"")</f>
        <v/>
      </c>
      <c r="H56" s="106" t="str">
        <f>IFERROR(IF(VLOOKUP($A56,'Annex 2 Designated EHV charges'!$A:$O,12,FALSE)=0,"",VLOOKUP($A56,'Annex 2 Designated EHV charges'!$A:$O,12,FALSE)),"")</f>
        <v/>
      </c>
    </row>
    <row r="57" spans="1:8" ht="12.75" customHeight="1" x14ac:dyDescent="0.2">
      <c r="A57" s="99" t="str">
        <f t="array" ref="A57">IFERROR(INDEX('Annex 2 Designated EHV charges'!$A$11:$A$259, MATCH(0, IF(ISBLANK('Annex 2 Designated EHV charges'!$A$11:$A$259),1, COUNTIF(A$4:$A56, 'Annex 2 Designated EHV charges'!$A$11:$A$259)), 0)),"")</f>
        <v/>
      </c>
      <c r="B57" s="99" t="str">
        <f>IF($A57="","",VLOOKUP($A57,'Annex 2 Designated EHV charges'!$A:$O,2,0))</f>
        <v/>
      </c>
      <c r="C57" s="100" t="str">
        <f>IF($A57="","",VLOOKUP($A57,'Annex 2 Designated EHV charges'!$A:$O,3,0))</f>
        <v/>
      </c>
      <c r="D57" s="99" t="str">
        <f>IF($A57="","",VLOOKUP($A57,'Annex 2 Designated EHV charges'!$A:$O,7,0))</f>
        <v/>
      </c>
      <c r="E57" s="104" t="str">
        <f>IFERROR(IF(VLOOKUP($A57,'Annex 2 Designated EHV charges'!$A:$O,9,FALSE)=0,"",VLOOKUP($A57,'Annex 2 Designated EHV charges'!$A:$O,9,FALSE)),"")</f>
        <v/>
      </c>
      <c r="F57" s="105" t="str">
        <f>IFERROR(IF(VLOOKUP($A57,'Annex 2 Designated EHV charges'!$A:$O,10,FALSE)=0,"",VLOOKUP($A57,'Annex 2 Designated EHV charges'!$A:$O,10,FALSE)),"")</f>
        <v/>
      </c>
      <c r="G57" s="106" t="str">
        <f>IFERROR(IF(VLOOKUP($A57,'Annex 2 Designated EHV charges'!$A:$O,11,FALSE)=0,"",VLOOKUP($A57,'Annex 2 Designated EHV charges'!$A:$O,11,FALSE)),"")</f>
        <v/>
      </c>
      <c r="H57" s="106" t="str">
        <f>IFERROR(IF(VLOOKUP($A57,'Annex 2 Designated EHV charges'!$A:$O,12,FALSE)=0,"",VLOOKUP($A57,'Annex 2 Designated EHV charges'!$A:$O,12,FALSE)),"")</f>
        <v/>
      </c>
    </row>
    <row r="58" spans="1:8" ht="12.75" customHeight="1" x14ac:dyDescent="0.2">
      <c r="A58" s="99" t="str">
        <f t="array" ref="A58">IFERROR(INDEX('Annex 2 Designated EHV charges'!$A$11:$A$259, MATCH(0, IF(ISBLANK('Annex 2 Designated EHV charges'!$A$11:$A$259),1, COUNTIF(A$4:$A57, 'Annex 2 Designated EHV charges'!$A$11:$A$259)), 0)),"")</f>
        <v/>
      </c>
      <c r="B58" s="99" t="str">
        <f>IF($A58="","",VLOOKUP($A58,'Annex 2 Designated EHV charges'!$A:$O,2,0))</f>
        <v/>
      </c>
      <c r="C58" s="100" t="str">
        <f>IF($A58="","",VLOOKUP($A58,'Annex 2 Designated EHV charges'!$A:$O,3,0))</f>
        <v/>
      </c>
      <c r="D58" s="99" t="str">
        <f>IF($A58="","",VLOOKUP($A58,'Annex 2 Designated EHV charges'!$A:$O,7,0))</f>
        <v/>
      </c>
      <c r="E58" s="104" t="str">
        <f>IFERROR(IF(VLOOKUP($A58,'Annex 2 Designated EHV charges'!$A:$O,9,FALSE)=0,"",VLOOKUP($A58,'Annex 2 Designated EHV charges'!$A:$O,9,FALSE)),"")</f>
        <v/>
      </c>
      <c r="F58" s="105" t="str">
        <f>IFERROR(IF(VLOOKUP($A58,'Annex 2 Designated EHV charges'!$A:$O,10,FALSE)=0,"",VLOOKUP($A58,'Annex 2 Designated EHV charges'!$A:$O,10,FALSE)),"")</f>
        <v/>
      </c>
      <c r="G58" s="106" t="str">
        <f>IFERROR(IF(VLOOKUP($A58,'Annex 2 Designated EHV charges'!$A:$O,11,FALSE)=0,"",VLOOKUP($A58,'Annex 2 Designated EHV charges'!$A:$O,11,FALSE)),"")</f>
        <v/>
      </c>
      <c r="H58" s="106" t="str">
        <f>IFERROR(IF(VLOOKUP($A58,'Annex 2 Designated EHV charges'!$A:$O,12,FALSE)=0,"",VLOOKUP($A58,'Annex 2 Designated EHV charges'!$A:$O,12,FALSE)),"")</f>
        <v/>
      </c>
    </row>
    <row r="59" spans="1:8" ht="12.75" customHeight="1" x14ac:dyDescent="0.2">
      <c r="A59" s="99" t="str">
        <f t="array" ref="A59">IFERROR(INDEX('Annex 2 Designated EHV charges'!$A$11:$A$259, MATCH(0, IF(ISBLANK('Annex 2 Designated EHV charges'!$A$11:$A$259),1, COUNTIF(A$4:$A58, 'Annex 2 Designated EHV charges'!$A$11:$A$259)), 0)),"")</f>
        <v/>
      </c>
      <c r="B59" s="99" t="str">
        <f>IF($A59="","",VLOOKUP($A59,'Annex 2 Designated EHV charges'!$A:$O,2,0))</f>
        <v/>
      </c>
      <c r="C59" s="100" t="str">
        <f>IF($A59="","",VLOOKUP($A59,'Annex 2 Designated EHV charges'!$A:$O,3,0))</f>
        <v/>
      </c>
      <c r="D59" s="99" t="str">
        <f>IF($A59="","",VLOOKUP($A59,'Annex 2 Designated EHV charges'!$A:$O,7,0))</f>
        <v/>
      </c>
      <c r="E59" s="104" t="str">
        <f>IFERROR(IF(VLOOKUP($A59,'Annex 2 Designated EHV charges'!$A:$O,9,FALSE)=0,"",VLOOKUP($A59,'Annex 2 Designated EHV charges'!$A:$O,9,FALSE)),"")</f>
        <v/>
      </c>
      <c r="F59" s="105" t="str">
        <f>IFERROR(IF(VLOOKUP($A59,'Annex 2 Designated EHV charges'!$A:$O,10,FALSE)=0,"",VLOOKUP($A59,'Annex 2 Designated EHV charges'!$A:$O,10,FALSE)),"")</f>
        <v/>
      </c>
      <c r="G59" s="106" t="str">
        <f>IFERROR(IF(VLOOKUP($A59,'Annex 2 Designated EHV charges'!$A:$O,11,FALSE)=0,"",VLOOKUP($A59,'Annex 2 Designated EHV charges'!$A:$O,11,FALSE)),"")</f>
        <v/>
      </c>
      <c r="H59" s="106" t="str">
        <f>IFERROR(IF(VLOOKUP($A59,'Annex 2 Designated EHV charges'!$A:$O,12,FALSE)=0,"",VLOOKUP($A59,'Annex 2 Designated EHV charges'!$A:$O,12,FALSE)),"")</f>
        <v/>
      </c>
    </row>
    <row r="60" spans="1:8" ht="12.75" customHeight="1" x14ac:dyDescent="0.2">
      <c r="A60" s="99" t="str">
        <f t="array" ref="A60">IFERROR(INDEX('Annex 2 Designated EHV charges'!$A$11:$A$259, MATCH(0, IF(ISBLANK('Annex 2 Designated EHV charges'!$A$11:$A$259),1, COUNTIF(A$4:$A59, 'Annex 2 Designated EHV charges'!$A$11:$A$259)), 0)),"")</f>
        <v/>
      </c>
      <c r="B60" s="99" t="str">
        <f>IF($A60="","",VLOOKUP($A60,'Annex 2 Designated EHV charges'!$A:$O,2,0))</f>
        <v/>
      </c>
      <c r="C60" s="100" t="str">
        <f>IF($A60="","",VLOOKUP($A60,'Annex 2 Designated EHV charges'!$A:$O,3,0))</f>
        <v/>
      </c>
      <c r="D60" s="99" t="str">
        <f>IF($A60="","",VLOOKUP($A60,'Annex 2 Designated EHV charges'!$A:$O,7,0))</f>
        <v/>
      </c>
      <c r="E60" s="104" t="str">
        <f>IFERROR(IF(VLOOKUP($A60,'Annex 2 Designated EHV charges'!$A:$O,9,FALSE)=0,"",VLOOKUP($A60,'Annex 2 Designated EHV charges'!$A:$O,9,FALSE)),"")</f>
        <v/>
      </c>
      <c r="F60" s="105" t="str">
        <f>IFERROR(IF(VLOOKUP($A60,'Annex 2 Designated EHV charges'!$A:$O,10,FALSE)=0,"",VLOOKUP($A60,'Annex 2 Designated EHV charges'!$A:$O,10,FALSE)),"")</f>
        <v/>
      </c>
      <c r="G60" s="106" t="str">
        <f>IFERROR(IF(VLOOKUP($A60,'Annex 2 Designated EHV charges'!$A:$O,11,FALSE)=0,"",VLOOKUP($A60,'Annex 2 Designated EHV charges'!$A:$O,11,FALSE)),"")</f>
        <v/>
      </c>
      <c r="H60" s="106" t="str">
        <f>IFERROR(IF(VLOOKUP($A60,'Annex 2 Designated EHV charges'!$A:$O,12,FALSE)=0,"",VLOOKUP($A60,'Annex 2 Designated EHV charges'!$A:$O,12,FALSE)),"")</f>
        <v/>
      </c>
    </row>
    <row r="61" spans="1:8" ht="12.75" customHeight="1" x14ac:dyDescent="0.2">
      <c r="A61" s="99" t="str">
        <f t="array" ref="A61">IFERROR(INDEX('Annex 2 Designated EHV charges'!$A$11:$A$259, MATCH(0, IF(ISBLANK('Annex 2 Designated EHV charges'!$A$11:$A$259),1, COUNTIF(A$4:$A60, 'Annex 2 Designated EHV charges'!$A$11:$A$259)), 0)),"")</f>
        <v/>
      </c>
      <c r="B61" s="99" t="str">
        <f>IF($A61="","",VLOOKUP($A61,'Annex 2 Designated EHV charges'!$A:$O,2,0))</f>
        <v/>
      </c>
      <c r="C61" s="100" t="str">
        <f>IF($A61="","",VLOOKUP($A61,'Annex 2 Designated EHV charges'!$A:$O,3,0))</f>
        <v/>
      </c>
      <c r="D61" s="99" t="str">
        <f>IF($A61="","",VLOOKUP($A61,'Annex 2 Designated EHV charges'!$A:$O,7,0))</f>
        <v/>
      </c>
      <c r="E61" s="104" t="str">
        <f>IFERROR(IF(VLOOKUP($A61,'Annex 2 Designated EHV charges'!$A:$O,9,FALSE)=0,"",VLOOKUP($A61,'Annex 2 Designated EHV charges'!$A:$O,9,FALSE)),"")</f>
        <v/>
      </c>
      <c r="F61" s="105" t="str">
        <f>IFERROR(IF(VLOOKUP($A61,'Annex 2 Designated EHV charges'!$A:$O,10,FALSE)=0,"",VLOOKUP($A61,'Annex 2 Designated EHV charges'!$A:$O,10,FALSE)),"")</f>
        <v/>
      </c>
      <c r="G61" s="106" t="str">
        <f>IFERROR(IF(VLOOKUP($A61,'Annex 2 Designated EHV charges'!$A:$O,11,FALSE)=0,"",VLOOKUP($A61,'Annex 2 Designated EHV charges'!$A:$O,11,FALSE)),"")</f>
        <v/>
      </c>
      <c r="H61" s="106" t="str">
        <f>IFERROR(IF(VLOOKUP($A61,'Annex 2 Designated EHV charges'!$A:$O,12,FALSE)=0,"",VLOOKUP($A61,'Annex 2 Designated EHV charges'!$A:$O,12,FALSE)),"")</f>
        <v/>
      </c>
    </row>
    <row r="62" spans="1:8" ht="12.75" customHeight="1" x14ac:dyDescent="0.2">
      <c r="A62" s="99" t="str">
        <f t="array" ref="A62">IFERROR(INDEX('Annex 2 Designated EHV charges'!$A$11:$A$259, MATCH(0, IF(ISBLANK('Annex 2 Designated EHV charges'!$A$11:$A$259),1, COUNTIF(A$4:$A61, 'Annex 2 Designated EHV charges'!$A$11:$A$259)), 0)),"")</f>
        <v/>
      </c>
      <c r="B62" s="99" t="str">
        <f>IF($A62="","",VLOOKUP($A62,'Annex 2 Designated EHV charges'!$A:$O,2,0))</f>
        <v/>
      </c>
      <c r="C62" s="100" t="str">
        <f>IF($A62="","",VLOOKUP($A62,'Annex 2 Designated EHV charges'!$A:$O,3,0))</f>
        <v/>
      </c>
      <c r="D62" s="99" t="str">
        <f>IF($A62="","",VLOOKUP($A62,'Annex 2 Designated EHV charges'!$A:$O,7,0))</f>
        <v/>
      </c>
      <c r="E62" s="104" t="str">
        <f>IFERROR(IF(VLOOKUP($A62,'Annex 2 Designated EHV charges'!$A:$O,9,FALSE)=0,"",VLOOKUP($A62,'Annex 2 Designated EHV charges'!$A:$O,9,FALSE)),"")</f>
        <v/>
      </c>
      <c r="F62" s="105" t="str">
        <f>IFERROR(IF(VLOOKUP($A62,'Annex 2 Designated EHV charges'!$A:$O,10,FALSE)=0,"",VLOOKUP($A62,'Annex 2 Designated EHV charges'!$A:$O,10,FALSE)),"")</f>
        <v/>
      </c>
      <c r="G62" s="106" t="str">
        <f>IFERROR(IF(VLOOKUP($A62,'Annex 2 Designated EHV charges'!$A:$O,11,FALSE)=0,"",VLOOKUP($A62,'Annex 2 Designated EHV charges'!$A:$O,11,FALSE)),"")</f>
        <v/>
      </c>
      <c r="H62" s="106" t="str">
        <f>IFERROR(IF(VLOOKUP($A62,'Annex 2 Designated EHV charges'!$A:$O,12,FALSE)=0,"",VLOOKUP($A62,'Annex 2 Designated EHV charges'!$A:$O,12,FALSE)),"")</f>
        <v/>
      </c>
    </row>
    <row r="63" spans="1:8" ht="12.75" customHeight="1" x14ac:dyDescent="0.2">
      <c r="A63" s="99" t="str">
        <f t="array" ref="A63">IFERROR(INDEX('Annex 2 Designated EHV charges'!$A$11:$A$259, MATCH(0, IF(ISBLANK('Annex 2 Designated EHV charges'!$A$11:$A$259),1, COUNTIF(A$4:$A62, 'Annex 2 Designated EHV charges'!$A$11:$A$259)), 0)),"")</f>
        <v/>
      </c>
      <c r="B63" s="99" t="str">
        <f>IF($A63="","",VLOOKUP($A63,'Annex 2 Designated EHV charges'!$A:$O,2,0))</f>
        <v/>
      </c>
      <c r="C63" s="100" t="str">
        <f>IF($A63="","",VLOOKUP($A63,'Annex 2 Designated EHV charges'!$A:$O,3,0))</f>
        <v/>
      </c>
      <c r="D63" s="99" t="str">
        <f>IF($A63="","",VLOOKUP($A63,'Annex 2 Designated EHV charges'!$A:$O,7,0))</f>
        <v/>
      </c>
      <c r="E63" s="104" t="str">
        <f>IFERROR(IF(VLOOKUP($A63,'Annex 2 Designated EHV charges'!$A:$O,9,FALSE)=0,"",VLOOKUP($A63,'Annex 2 Designated EHV charges'!$A:$O,9,FALSE)),"")</f>
        <v/>
      </c>
      <c r="F63" s="105" t="str">
        <f>IFERROR(IF(VLOOKUP($A63,'Annex 2 Designated EHV charges'!$A:$O,10,FALSE)=0,"",VLOOKUP($A63,'Annex 2 Designated EHV charges'!$A:$O,10,FALSE)),"")</f>
        <v/>
      </c>
      <c r="G63" s="106" t="str">
        <f>IFERROR(IF(VLOOKUP($A63,'Annex 2 Designated EHV charges'!$A:$O,11,FALSE)=0,"",VLOOKUP($A63,'Annex 2 Designated EHV charges'!$A:$O,11,FALSE)),"")</f>
        <v/>
      </c>
      <c r="H63" s="106" t="str">
        <f>IFERROR(IF(VLOOKUP($A63,'Annex 2 Designated EHV charges'!$A:$O,12,FALSE)=0,"",VLOOKUP($A63,'Annex 2 Designated EHV charges'!$A:$O,12,FALSE)),"")</f>
        <v/>
      </c>
    </row>
    <row r="64" spans="1:8" ht="12.75" customHeight="1" x14ac:dyDescent="0.2">
      <c r="A64" s="99" t="str">
        <f t="array" ref="A64">IFERROR(INDEX('Annex 2 Designated EHV charges'!$A$11:$A$259, MATCH(0, IF(ISBLANK('Annex 2 Designated EHV charges'!$A$11:$A$259),1, COUNTIF(A$4:$A63, 'Annex 2 Designated EHV charges'!$A$11:$A$259)), 0)),"")</f>
        <v/>
      </c>
      <c r="B64" s="99" t="str">
        <f>IF($A64="","",VLOOKUP($A64,'Annex 2 Designated EHV charges'!$A:$O,2,0))</f>
        <v/>
      </c>
      <c r="C64" s="100" t="str">
        <f>IF($A64="","",VLOOKUP($A64,'Annex 2 Designated EHV charges'!$A:$O,3,0))</f>
        <v/>
      </c>
      <c r="D64" s="99" t="str">
        <f>IF($A64="","",VLOOKUP($A64,'Annex 2 Designated EHV charges'!$A:$O,7,0))</f>
        <v/>
      </c>
      <c r="E64" s="104" t="str">
        <f>IFERROR(IF(VLOOKUP($A64,'Annex 2 Designated EHV charges'!$A:$O,9,FALSE)=0,"",VLOOKUP($A64,'Annex 2 Designated EHV charges'!$A:$O,9,FALSE)),"")</f>
        <v/>
      </c>
      <c r="F64" s="105" t="str">
        <f>IFERROR(IF(VLOOKUP($A64,'Annex 2 Designated EHV charges'!$A:$O,10,FALSE)=0,"",VLOOKUP($A64,'Annex 2 Designated EHV charges'!$A:$O,10,FALSE)),"")</f>
        <v/>
      </c>
      <c r="G64" s="106" t="str">
        <f>IFERROR(IF(VLOOKUP($A64,'Annex 2 Designated EHV charges'!$A:$O,11,FALSE)=0,"",VLOOKUP($A64,'Annex 2 Designated EHV charges'!$A:$O,11,FALSE)),"")</f>
        <v/>
      </c>
      <c r="H64" s="106" t="str">
        <f>IFERROR(IF(VLOOKUP($A64,'Annex 2 Designated EHV charges'!$A:$O,12,FALSE)=0,"",VLOOKUP($A64,'Annex 2 Designated EHV charges'!$A:$O,12,FALSE)),"")</f>
        <v/>
      </c>
    </row>
    <row r="65" spans="1:8" ht="12.75" customHeight="1" x14ac:dyDescent="0.2">
      <c r="A65" s="99" t="str">
        <f t="array" ref="A65">IFERROR(INDEX('Annex 2 Designated EHV charges'!$A$11:$A$259, MATCH(0, IF(ISBLANK('Annex 2 Designated EHV charges'!$A$11:$A$259),1, COUNTIF(A$4:$A64, 'Annex 2 Designated EHV charges'!$A$11:$A$259)), 0)),"")</f>
        <v/>
      </c>
      <c r="B65" s="99" t="str">
        <f>IF($A65="","",VLOOKUP($A65,'Annex 2 Designated EHV charges'!$A:$O,2,0))</f>
        <v/>
      </c>
      <c r="C65" s="100" t="str">
        <f>IF($A65="","",VLOOKUP($A65,'Annex 2 Designated EHV charges'!$A:$O,3,0))</f>
        <v/>
      </c>
      <c r="D65" s="99" t="str">
        <f>IF($A65="","",VLOOKUP($A65,'Annex 2 Designated EHV charges'!$A:$O,7,0))</f>
        <v/>
      </c>
      <c r="E65" s="104" t="str">
        <f>IFERROR(IF(VLOOKUP($A65,'Annex 2 Designated EHV charges'!$A:$O,9,FALSE)=0,"",VLOOKUP($A65,'Annex 2 Designated EHV charges'!$A:$O,9,FALSE)),"")</f>
        <v/>
      </c>
      <c r="F65" s="105" t="str">
        <f>IFERROR(IF(VLOOKUP($A65,'Annex 2 Designated EHV charges'!$A:$O,10,FALSE)=0,"",VLOOKUP($A65,'Annex 2 Designated EHV charges'!$A:$O,10,FALSE)),"")</f>
        <v/>
      </c>
      <c r="G65" s="106" t="str">
        <f>IFERROR(IF(VLOOKUP($A65,'Annex 2 Designated EHV charges'!$A:$O,11,FALSE)=0,"",VLOOKUP($A65,'Annex 2 Designated EHV charges'!$A:$O,11,FALSE)),"")</f>
        <v/>
      </c>
      <c r="H65" s="106" t="str">
        <f>IFERROR(IF(VLOOKUP($A65,'Annex 2 Designated EHV charges'!$A:$O,12,FALSE)=0,"",VLOOKUP($A65,'Annex 2 Designated EHV charges'!$A:$O,12,FALSE)),"")</f>
        <v/>
      </c>
    </row>
    <row r="66" spans="1:8" ht="12.75" customHeight="1" x14ac:dyDescent="0.2">
      <c r="A66" s="99" t="str">
        <f t="array" ref="A66">IFERROR(INDEX('Annex 2 Designated EHV charges'!$A$11:$A$259, MATCH(0, IF(ISBLANK('Annex 2 Designated EHV charges'!$A$11:$A$259),1, COUNTIF(A$4:$A65, 'Annex 2 Designated EHV charges'!$A$11:$A$259)), 0)),"")</f>
        <v/>
      </c>
      <c r="B66" s="99" t="str">
        <f>IF($A66="","",VLOOKUP($A66,'Annex 2 Designated EHV charges'!$A:$O,2,0))</f>
        <v/>
      </c>
      <c r="C66" s="100" t="str">
        <f>IF($A66="","",VLOOKUP($A66,'Annex 2 Designated EHV charges'!$A:$O,3,0))</f>
        <v/>
      </c>
      <c r="D66" s="99" t="str">
        <f>IF($A66="","",VLOOKUP($A66,'Annex 2 Designated EHV charges'!$A:$O,7,0))</f>
        <v/>
      </c>
      <c r="E66" s="104" t="str">
        <f>IFERROR(IF(VLOOKUP($A66,'Annex 2 Designated EHV charges'!$A:$O,9,FALSE)=0,"",VLOOKUP($A66,'Annex 2 Designated EHV charges'!$A:$O,9,FALSE)),"")</f>
        <v/>
      </c>
      <c r="F66" s="105" t="str">
        <f>IFERROR(IF(VLOOKUP($A66,'Annex 2 Designated EHV charges'!$A:$O,10,FALSE)=0,"",VLOOKUP($A66,'Annex 2 Designated EHV charges'!$A:$O,10,FALSE)),"")</f>
        <v/>
      </c>
      <c r="G66" s="106" t="str">
        <f>IFERROR(IF(VLOOKUP($A66,'Annex 2 Designated EHV charges'!$A:$O,11,FALSE)=0,"",VLOOKUP($A66,'Annex 2 Designated EHV charges'!$A:$O,11,FALSE)),"")</f>
        <v/>
      </c>
      <c r="H66" s="106" t="str">
        <f>IFERROR(IF(VLOOKUP($A66,'Annex 2 Designated EHV charges'!$A:$O,12,FALSE)=0,"",VLOOKUP($A66,'Annex 2 Designated EHV charges'!$A:$O,12,FALSE)),"")</f>
        <v/>
      </c>
    </row>
    <row r="67" spans="1:8" ht="12.75" customHeight="1" x14ac:dyDescent="0.2">
      <c r="A67" s="99" t="str">
        <f t="array" ref="A67">IFERROR(INDEX('Annex 2 Designated EHV charges'!$A$11:$A$259, MATCH(0, IF(ISBLANK('Annex 2 Designated EHV charges'!$A$11:$A$259),1, COUNTIF(A$4:$A66, 'Annex 2 Designated EHV charges'!$A$11:$A$259)), 0)),"")</f>
        <v/>
      </c>
      <c r="B67" s="99" t="str">
        <f>IF($A67="","",VLOOKUP($A67,'Annex 2 Designated EHV charges'!$A:$O,2,0))</f>
        <v/>
      </c>
      <c r="C67" s="100" t="str">
        <f>IF($A67="","",VLOOKUP($A67,'Annex 2 Designated EHV charges'!$A:$O,3,0))</f>
        <v/>
      </c>
      <c r="D67" s="99" t="str">
        <f>IF($A67="","",VLOOKUP($A67,'Annex 2 Designated EHV charges'!$A:$O,7,0))</f>
        <v/>
      </c>
      <c r="E67" s="104" t="str">
        <f>IFERROR(IF(VLOOKUP($A67,'Annex 2 Designated EHV charges'!$A:$O,9,FALSE)=0,"",VLOOKUP($A67,'Annex 2 Designated EHV charges'!$A:$O,9,FALSE)),"")</f>
        <v/>
      </c>
      <c r="F67" s="105" t="str">
        <f>IFERROR(IF(VLOOKUP($A67,'Annex 2 Designated EHV charges'!$A:$O,10,FALSE)=0,"",VLOOKUP($A67,'Annex 2 Designated EHV charges'!$A:$O,10,FALSE)),"")</f>
        <v/>
      </c>
      <c r="G67" s="106" t="str">
        <f>IFERROR(IF(VLOOKUP($A67,'Annex 2 Designated EHV charges'!$A:$O,11,FALSE)=0,"",VLOOKUP($A67,'Annex 2 Designated EHV charges'!$A:$O,11,FALSE)),"")</f>
        <v/>
      </c>
      <c r="H67" s="106" t="str">
        <f>IFERROR(IF(VLOOKUP($A67,'Annex 2 Designated EHV charges'!$A:$O,12,FALSE)=0,"",VLOOKUP($A67,'Annex 2 Designated EHV charges'!$A:$O,12,FALSE)),"")</f>
        <v/>
      </c>
    </row>
    <row r="68" spans="1:8" ht="12.75" customHeight="1" x14ac:dyDescent="0.2">
      <c r="A68" s="99" t="str">
        <f t="array" ref="A68">IFERROR(INDEX('Annex 2 Designated EHV charges'!$A$11:$A$259, MATCH(0, IF(ISBLANK('Annex 2 Designated EHV charges'!$A$11:$A$259),1, COUNTIF(A$4:$A67, 'Annex 2 Designated EHV charges'!$A$11:$A$259)), 0)),"")</f>
        <v/>
      </c>
      <c r="B68" s="99" t="str">
        <f>IF($A68="","",VLOOKUP($A68,'Annex 2 Designated EHV charges'!$A:$O,2,0))</f>
        <v/>
      </c>
      <c r="C68" s="100" t="str">
        <f>IF($A68="","",VLOOKUP($A68,'Annex 2 Designated EHV charges'!$A:$O,3,0))</f>
        <v/>
      </c>
      <c r="D68" s="99" t="str">
        <f>IF($A68="","",VLOOKUP($A68,'Annex 2 Designated EHV charges'!$A:$O,7,0))</f>
        <v/>
      </c>
      <c r="E68" s="104" t="str">
        <f>IFERROR(IF(VLOOKUP($A68,'Annex 2 Designated EHV charges'!$A:$O,9,FALSE)=0,"",VLOOKUP($A68,'Annex 2 Designated EHV charges'!$A:$O,9,FALSE)),"")</f>
        <v/>
      </c>
      <c r="F68" s="105" t="str">
        <f>IFERROR(IF(VLOOKUP($A68,'Annex 2 Designated EHV charges'!$A:$O,10,FALSE)=0,"",VLOOKUP($A68,'Annex 2 Designated EHV charges'!$A:$O,10,FALSE)),"")</f>
        <v/>
      </c>
      <c r="G68" s="106" t="str">
        <f>IFERROR(IF(VLOOKUP($A68,'Annex 2 Designated EHV charges'!$A:$O,11,FALSE)=0,"",VLOOKUP($A68,'Annex 2 Designated EHV charges'!$A:$O,11,FALSE)),"")</f>
        <v/>
      </c>
      <c r="H68" s="106" t="str">
        <f>IFERROR(IF(VLOOKUP($A68,'Annex 2 Designated EHV charges'!$A:$O,12,FALSE)=0,"",VLOOKUP($A68,'Annex 2 Designated EHV charges'!$A:$O,12,FALSE)),"")</f>
        <v/>
      </c>
    </row>
    <row r="69" spans="1:8" ht="12.75" customHeight="1" x14ac:dyDescent="0.2">
      <c r="A69" s="99" t="str">
        <f t="array" ref="A69">IFERROR(INDEX('Annex 2 Designated EHV charges'!$A$11:$A$259, MATCH(0, IF(ISBLANK('Annex 2 Designated EHV charges'!$A$11:$A$259),1, COUNTIF(A$4:$A68, 'Annex 2 Designated EHV charges'!$A$11:$A$259)), 0)),"")</f>
        <v/>
      </c>
      <c r="B69" s="99" t="str">
        <f>IF($A69="","",VLOOKUP($A69,'Annex 2 Designated EHV charges'!$A:$O,2,0))</f>
        <v/>
      </c>
      <c r="C69" s="100" t="str">
        <f>IF($A69="","",VLOOKUP($A69,'Annex 2 Designated EHV charges'!$A:$O,3,0))</f>
        <v/>
      </c>
      <c r="D69" s="99" t="str">
        <f>IF($A69="","",VLOOKUP($A69,'Annex 2 Designated EHV charges'!$A:$O,7,0))</f>
        <v/>
      </c>
      <c r="E69" s="104" t="str">
        <f>IFERROR(IF(VLOOKUP($A69,'Annex 2 Designated EHV charges'!$A:$O,9,FALSE)=0,"",VLOOKUP($A69,'Annex 2 Designated EHV charges'!$A:$O,9,FALSE)),"")</f>
        <v/>
      </c>
      <c r="F69" s="105" t="str">
        <f>IFERROR(IF(VLOOKUP($A69,'Annex 2 Designated EHV charges'!$A:$O,10,FALSE)=0,"",VLOOKUP($A69,'Annex 2 Designated EHV charges'!$A:$O,10,FALSE)),"")</f>
        <v/>
      </c>
      <c r="G69" s="106" t="str">
        <f>IFERROR(IF(VLOOKUP($A69,'Annex 2 Designated EHV charges'!$A:$O,11,FALSE)=0,"",VLOOKUP($A69,'Annex 2 Designated EHV charges'!$A:$O,11,FALSE)),"")</f>
        <v/>
      </c>
      <c r="H69" s="106" t="str">
        <f>IFERROR(IF(VLOOKUP($A69,'Annex 2 Designated EHV charges'!$A:$O,12,FALSE)=0,"",VLOOKUP($A69,'Annex 2 Designated EHV charges'!$A:$O,12,FALSE)),"")</f>
        <v/>
      </c>
    </row>
    <row r="70" spans="1:8" ht="12.75" customHeight="1" x14ac:dyDescent="0.2">
      <c r="A70" s="99" t="str">
        <f t="array" ref="A70">IFERROR(INDEX('Annex 2 Designated EHV charges'!$A$11:$A$259, MATCH(0, IF(ISBLANK('Annex 2 Designated EHV charges'!$A$11:$A$259),1, COUNTIF(A$4:$A69, 'Annex 2 Designated EHV charges'!$A$11:$A$259)), 0)),"")</f>
        <v/>
      </c>
      <c r="B70" s="99" t="str">
        <f>IF($A70="","",VLOOKUP($A70,'Annex 2 Designated EHV charges'!$A:$O,2,0))</f>
        <v/>
      </c>
      <c r="C70" s="100" t="str">
        <f>IF($A70="","",VLOOKUP($A70,'Annex 2 Designated EHV charges'!$A:$O,3,0))</f>
        <v/>
      </c>
      <c r="D70" s="99" t="str">
        <f>IF($A70="","",VLOOKUP($A70,'Annex 2 Designated EHV charges'!$A:$O,7,0))</f>
        <v/>
      </c>
      <c r="E70" s="104" t="str">
        <f>IFERROR(IF(VLOOKUP($A70,'Annex 2 Designated EHV charges'!$A:$O,9,FALSE)=0,"",VLOOKUP($A70,'Annex 2 Designated EHV charges'!$A:$O,9,FALSE)),"")</f>
        <v/>
      </c>
      <c r="F70" s="105" t="str">
        <f>IFERROR(IF(VLOOKUP($A70,'Annex 2 Designated EHV charges'!$A:$O,10,FALSE)=0,"",VLOOKUP($A70,'Annex 2 Designated EHV charges'!$A:$O,10,FALSE)),"")</f>
        <v/>
      </c>
      <c r="G70" s="106" t="str">
        <f>IFERROR(IF(VLOOKUP($A70,'Annex 2 Designated EHV charges'!$A:$O,11,FALSE)=0,"",VLOOKUP($A70,'Annex 2 Designated EHV charges'!$A:$O,11,FALSE)),"")</f>
        <v/>
      </c>
      <c r="H70" s="106" t="str">
        <f>IFERROR(IF(VLOOKUP($A70,'Annex 2 Designated EHV charges'!$A:$O,12,FALSE)=0,"",VLOOKUP($A70,'Annex 2 Designated EHV charges'!$A:$O,12,FALSE)),"")</f>
        <v/>
      </c>
    </row>
    <row r="71" spans="1:8" ht="12.75" customHeight="1" x14ac:dyDescent="0.2">
      <c r="A71" s="99" t="str">
        <f t="array" ref="A71">IFERROR(INDEX('Annex 2 Designated EHV charges'!$A$11:$A$259, MATCH(0, IF(ISBLANK('Annex 2 Designated EHV charges'!$A$11:$A$259),1, COUNTIF(A$4:$A70, 'Annex 2 Designated EHV charges'!$A$11:$A$259)), 0)),"")</f>
        <v/>
      </c>
      <c r="B71" s="99" t="str">
        <f>IF($A71="","",VLOOKUP($A71,'Annex 2 Designated EHV charges'!$A:$O,2,0))</f>
        <v/>
      </c>
      <c r="C71" s="100" t="str">
        <f>IF($A71="","",VLOOKUP($A71,'Annex 2 Designated EHV charges'!$A:$O,3,0))</f>
        <v/>
      </c>
      <c r="D71" s="99" t="str">
        <f>IF($A71="","",VLOOKUP($A71,'Annex 2 Designated EHV charges'!$A:$O,7,0))</f>
        <v/>
      </c>
      <c r="E71" s="104" t="str">
        <f>IFERROR(IF(VLOOKUP($A71,'Annex 2 Designated EHV charges'!$A:$O,9,FALSE)=0,"",VLOOKUP($A71,'Annex 2 Designated EHV charges'!$A:$O,9,FALSE)),"")</f>
        <v/>
      </c>
      <c r="F71" s="105" t="str">
        <f>IFERROR(IF(VLOOKUP($A71,'Annex 2 Designated EHV charges'!$A:$O,10,FALSE)=0,"",VLOOKUP($A71,'Annex 2 Designated EHV charges'!$A:$O,10,FALSE)),"")</f>
        <v/>
      </c>
      <c r="G71" s="106" t="str">
        <f>IFERROR(IF(VLOOKUP($A71,'Annex 2 Designated EHV charges'!$A:$O,11,FALSE)=0,"",VLOOKUP($A71,'Annex 2 Designated EHV charges'!$A:$O,11,FALSE)),"")</f>
        <v/>
      </c>
      <c r="H71" s="106" t="str">
        <f>IFERROR(IF(VLOOKUP($A71,'Annex 2 Designated EHV charges'!$A:$O,12,FALSE)=0,"",VLOOKUP($A71,'Annex 2 Designated EHV charges'!$A:$O,12,FALSE)),"")</f>
        <v/>
      </c>
    </row>
    <row r="72" spans="1:8" ht="12.75" customHeight="1" x14ac:dyDescent="0.2">
      <c r="A72" s="99" t="str">
        <f t="array" ref="A72">IFERROR(INDEX('Annex 2 Designated EHV charges'!$A$11:$A$259, MATCH(0, IF(ISBLANK('Annex 2 Designated EHV charges'!$A$11:$A$259),1, COUNTIF(A$4:$A71, 'Annex 2 Designated EHV charges'!$A$11:$A$259)), 0)),"")</f>
        <v/>
      </c>
      <c r="B72" s="99" t="str">
        <f>IF($A72="","",VLOOKUP($A72,'Annex 2 Designated EHV charges'!$A:$O,2,0))</f>
        <v/>
      </c>
      <c r="C72" s="100" t="str">
        <f>IF($A72="","",VLOOKUP($A72,'Annex 2 Designated EHV charges'!$A:$O,3,0))</f>
        <v/>
      </c>
      <c r="D72" s="99" t="str">
        <f>IF($A72="","",VLOOKUP($A72,'Annex 2 Designated EHV charges'!$A:$O,7,0))</f>
        <v/>
      </c>
      <c r="E72" s="104" t="str">
        <f>IFERROR(IF(VLOOKUP($A72,'Annex 2 Designated EHV charges'!$A:$O,9,FALSE)=0,"",VLOOKUP($A72,'Annex 2 Designated EHV charges'!$A:$O,9,FALSE)),"")</f>
        <v/>
      </c>
      <c r="F72" s="105" t="str">
        <f>IFERROR(IF(VLOOKUP($A72,'Annex 2 Designated EHV charges'!$A:$O,10,FALSE)=0,"",VLOOKUP($A72,'Annex 2 Designated EHV charges'!$A:$O,10,FALSE)),"")</f>
        <v/>
      </c>
      <c r="G72" s="106" t="str">
        <f>IFERROR(IF(VLOOKUP($A72,'Annex 2 Designated EHV charges'!$A:$O,11,FALSE)=0,"",VLOOKUP($A72,'Annex 2 Designated EHV charges'!$A:$O,11,FALSE)),"")</f>
        <v/>
      </c>
      <c r="H72" s="106" t="str">
        <f>IFERROR(IF(VLOOKUP($A72,'Annex 2 Designated EHV charges'!$A:$O,12,FALSE)=0,"",VLOOKUP($A72,'Annex 2 Designated EHV charges'!$A:$O,12,FALSE)),"")</f>
        <v/>
      </c>
    </row>
    <row r="73" spans="1:8" ht="12.75" customHeight="1" x14ac:dyDescent="0.2">
      <c r="A73" s="99" t="str">
        <f t="array" ref="A73">IFERROR(INDEX('Annex 2 Designated EHV charges'!$A$11:$A$259, MATCH(0, IF(ISBLANK('Annex 2 Designated EHV charges'!$A$11:$A$259),1, COUNTIF(A$4:$A72, 'Annex 2 Designated EHV charges'!$A$11:$A$259)), 0)),"")</f>
        <v/>
      </c>
      <c r="B73" s="99" t="str">
        <f>IF($A73="","",VLOOKUP($A73,'Annex 2 Designated EHV charges'!$A:$O,2,0))</f>
        <v/>
      </c>
      <c r="C73" s="100" t="str">
        <f>IF($A73="","",VLOOKUP($A73,'Annex 2 Designated EHV charges'!$A:$O,3,0))</f>
        <v/>
      </c>
      <c r="D73" s="99" t="str">
        <f>IF($A73="","",VLOOKUP($A73,'Annex 2 Designated EHV charges'!$A:$O,7,0))</f>
        <v/>
      </c>
      <c r="E73" s="104" t="str">
        <f>IFERROR(IF(VLOOKUP($A73,'Annex 2 Designated EHV charges'!$A:$O,9,FALSE)=0,"",VLOOKUP($A73,'Annex 2 Designated EHV charges'!$A:$O,9,FALSE)),"")</f>
        <v/>
      </c>
      <c r="F73" s="105" t="str">
        <f>IFERROR(IF(VLOOKUP($A73,'Annex 2 Designated EHV charges'!$A:$O,10,FALSE)=0,"",VLOOKUP($A73,'Annex 2 Designated EHV charges'!$A:$O,10,FALSE)),"")</f>
        <v/>
      </c>
      <c r="G73" s="106" t="str">
        <f>IFERROR(IF(VLOOKUP($A73,'Annex 2 Designated EHV charges'!$A:$O,11,FALSE)=0,"",VLOOKUP($A73,'Annex 2 Designated EHV charges'!$A:$O,11,FALSE)),"")</f>
        <v/>
      </c>
      <c r="H73" s="106" t="str">
        <f>IFERROR(IF(VLOOKUP($A73,'Annex 2 Designated EHV charges'!$A:$O,12,FALSE)=0,"",VLOOKUP($A73,'Annex 2 Designated EHV charges'!$A:$O,12,FALSE)),"")</f>
        <v/>
      </c>
    </row>
    <row r="74" spans="1:8" ht="12.75" customHeight="1" x14ac:dyDescent="0.2">
      <c r="A74" s="99" t="str">
        <f t="array" ref="A74">IFERROR(INDEX('Annex 2 Designated EHV charges'!$A$11:$A$259, MATCH(0, IF(ISBLANK('Annex 2 Designated EHV charges'!$A$11:$A$259),1, COUNTIF(A$4:$A73, 'Annex 2 Designated EHV charges'!$A$11:$A$259)), 0)),"")</f>
        <v/>
      </c>
      <c r="B74" s="99" t="str">
        <f>IF($A74="","",VLOOKUP($A74,'Annex 2 Designated EHV charges'!$A:$O,2,0))</f>
        <v/>
      </c>
      <c r="C74" s="100" t="str">
        <f>IF($A74="","",VLOOKUP($A74,'Annex 2 Designated EHV charges'!$A:$O,3,0))</f>
        <v/>
      </c>
      <c r="D74" s="99" t="str">
        <f>IF($A74="","",VLOOKUP($A74,'Annex 2 Designated EHV charges'!$A:$O,7,0))</f>
        <v/>
      </c>
      <c r="E74" s="104" t="str">
        <f>IFERROR(IF(VLOOKUP($A74,'Annex 2 Designated EHV charges'!$A:$O,9,FALSE)=0,"",VLOOKUP($A74,'Annex 2 Designated EHV charges'!$A:$O,9,FALSE)),"")</f>
        <v/>
      </c>
      <c r="F74" s="105" t="str">
        <f>IFERROR(IF(VLOOKUP($A74,'Annex 2 Designated EHV charges'!$A:$O,10,FALSE)=0,"",VLOOKUP($A74,'Annex 2 Designated EHV charges'!$A:$O,10,FALSE)),"")</f>
        <v/>
      </c>
      <c r="G74" s="106" t="str">
        <f>IFERROR(IF(VLOOKUP($A74,'Annex 2 Designated EHV charges'!$A:$O,11,FALSE)=0,"",VLOOKUP($A74,'Annex 2 Designated EHV charges'!$A:$O,11,FALSE)),"")</f>
        <v/>
      </c>
      <c r="H74" s="106" t="str">
        <f>IFERROR(IF(VLOOKUP($A74,'Annex 2 Designated EHV charges'!$A:$O,12,FALSE)=0,"",VLOOKUP($A74,'Annex 2 Designated EHV charges'!$A:$O,12,FALSE)),"")</f>
        <v/>
      </c>
    </row>
    <row r="75" spans="1:8" ht="12.75" customHeight="1" x14ac:dyDescent="0.2">
      <c r="A75" s="99" t="str">
        <f t="array" ref="A75">IFERROR(INDEX('Annex 2 Designated EHV charges'!$A$11:$A$259, MATCH(0, IF(ISBLANK('Annex 2 Designated EHV charges'!$A$11:$A$259),1, COUNTIF(A$4:$A74, 'Annex 2 Designated EHV charges'!$A$11:$A$259)), 0)),"")</f>
        <v/>
      </c>
      <c r="B75" s="99" t="str">
        <f>IF($A75="","",VLOOKUP($A75,'Annex 2 Designated EHV charges'!$A:$O,2,0))</f>
        <v/>
      </c>
      <c r="C75" s="100" t="str">
        <f>IF($A75="","",VLOOKUP($A75,'Annex 2 Designated EHV charges'!$A:$O,3,0))</f>
        <v/>
      </c>
      <c r="D75" s="99" t="str">
        <f>IF($A75="","",VLOOKUP($A75,'Annex 2 Designated EHV charges'!$A:$O,7,0))</f>
        <v/>
      </c>
      <c r="E75" s="104" t="str">
        <f>IFERROR(IF(VLOOKUP($A75,'Annex 2 Designated EHV charges'!$A:$O,9,FALSE)=0,"",VLOOKUP($A75,'Annex 2 Designated EHV charges'!$A:$O,9,FALSE)),"")</f>
        <v/>
      </c>
      <c r="F75" s="105" t="str">
        <f>IFERROR(IF(VLOOKUP($A75,'Annex 2 Designated EHV charges'!$A:$O,10,FALSE)=0,"",VLOOKUP($A75,'Annex 2 Designated EHV charges'!$A:$O,10,FALSE)),"")</f>
        <v/>
      </c>
      <c r="G75" s="106" t="str">
        <f>IFERROR(IF(VLOOKUP($A75,'Annex 2 Designated EHV charges'!$A:$O,11,FALSE)=0,"",VLOOKUP($A75,'Annex 2 Designated EHV charges'!$A:$O,11,FALSE)),"")</f>
        <v/>
      </c>
      <c r="H75" s="106" t="str">
        <f>IFERROR(IF(VLOOKUP($A75,'Annex 2 Designated EHV charges'!$A:$O,12,FALSE)=0,"",VLOOKUP($A75,'Annex 2 Designated EHV charges'!$A:$O,12,FALSE)),"")</f>
        <v/>
      </c>
    </row>
    <row r="76" spans="1:8" ht="12.75" customHeight="1" x14ac:dyDescent="0.2">
      <c r="A76" s="99" t="str">
        <f t="array" ref="A76">IFERROR(INDEX('Annex 2 Designated EHV charges'!$A$11:$A$259, MATCH(0, IF(ISBLANK('Annex 2 Designated EHV charges'!$A$11:$A$259),1, COUNTIF(A$4:$A75, 'Annex 2 Designated EHV charges'!$A$11:$A$259)), 0)),"")</f>
        <v/>
      </c>
      <c r="B76" s="99" t="str">
        <f>IF($A76="","",VLOOKUP($A76,'Annex 2 Designated EHV charges'!$A:$O,2,0))</f>
        <v/>
      </c>
      <c r="C76" s="100" t="str">
        <f>IF($A76="","",VLOOKUP($A76,'Annex 2 Designated EHV charges'!$A:$O,3,0))</f>
        <v/>
      </c>
      <c r="D76" s="99" t="str">
        <f>IF($A76="","",VLOOKUP($A76,'Annex 2 Designated EHV charges'!$A:$O,7,0))</f>
        <v/>
      </c>
      <c r="E76" s="104" t="str">
        <f>IFERROR(IF(VLOOKUP($A76,'Annex 2 Designated EHV charges'!$A:$O,9,FALSE)=0,"",VLOOKUP($A76,'Annex 2 Designated EHV charges'!$A:$O,9,FALSE)),"")</f>
        <v/>
      </c>
      <c r="F76" s="105" t="str">
        <f>IFERROR(IF(VLOOKUP($A76,'Annex 2 Designated EHV charges'!$A:$O,10,FALSE)=0,"",VLOOKUP($A76,'Annex 2 Designated EHV charges'!$A:$O,10,FALSE)),"")</f>
        <v/>
      </c>
      <c r="G76" s="106" t="str">
        <f>IFERROR(IF(VLOOKUP($A76,'Annex 2 Designated EHV charges'!$A:$O,11,FALSE)=0,"",VLOOKUP($A76,'Annex 2 Designated EHV charges'!$A:$O,11,FALSE)),"")</f>
        <v/>
      </c>
      <c r="H76" s="106" t="str">
        <f>IFERROR(IF(VLOOKUP($A76,'Annex 2 Designated EHV charges'!$A:$O,12,FALSE)=0,"",VLOOKUP($A76,'Annex 2 Designated EHV charges'!$A:$O,12,FALSE)),"")</f>
        <v/>
      </c>
    </row>
    <row r="77" spans="1:8" ht="12.75" customHeight="1" x14ac:dyDescent="0.2">
      <c r="A77" s="99" t="str">
        <f t="array" ref="A77">IFERROR(INDEX('Annex 2 Designated EHV charges'!$A$11:$A$259, MATCH(0, IF(ISBLANK('Annex 2 Designated EHV charges'!$A$11:$A$259),1, COUNTIF(A$4:$A76, 'Annex 2 Designated EHV charges'!$A$11:$A$259)), 0)),"")</f>
        <v/>
      </c>
      <c r="B77" s="99" t="str">
        <f>IF($A77="","",VLOOKUP($A77,'Annex 2 Designated EHV charges'!$A:$O,2,0))</f>
        <v/>
      </c>
      <c r="C77" s="100" t="str">
        <f>IF($A77="","",VLOOKUP($A77,'Annex 2 Designated EHV charges'!$A:$O,3,0))</f>
        <v/>
      </c>
      <c r="D77" s="99" t="str">
        <f>IF($A77="","",VLOOKUP($A77,'Annex 2 Designated EHV charges'!$A:$O,7,0))</f>
        <v/>
      </c>
      <c r="E77" s="104" t="str">
        <f>IFERROR(IF(VLOOKUP($A77,'Annex 2 Designated EHV charges'!$A:$O,9,FALSE)=0,"",VLOOKUP($A77,'Annex 2 Designated EHV charges'!$A:$O,9,FALSE)),"")</f>
        <v/>
      </c>
      <c r="F77" s="105" t="str">
        <f>IFERROR(IF(VLOOKUP($A77,'Annex 2 Designated EHV charges'!$A:$O,10,FALSE)=0,"",VLOOKUP($A77,'Annex 2 Designated EHV charges'!$A:$O,10,FALSE)),"")</f>
        <v/>
      </c>
      <c r="G77" s="106" t="str">
        <f>IFERROR(IF(VLOOKUP($A77,'Annex 2 Designated EHV charges'!$A:$O,11,FALSE)=0,"",VLOOKUP($A77,'Annex 2 Designated EHV charges'!$A:$O,11,FALSE)),"")</f>
        <v/>
      </c>
      <c r="H77" s="106" t="str">
        <f>IFERROR(IF(VLOOKUP($A77,'Annex 2 Designated EHV charges'!$A:$O,12,FALSE)=0,"",VLOOKUP($A77,'Annex 2 Designated EHV charges'!$A:$O,12,FALSE)),"")</f>
        <v/>
      </c>
    </row>
    <row r="78" spans="1:8" ht="12.75" customHeight="1" x14ac:dyDescent="0.2">
      <c r="A78" s="99" t="str">
        <f t="array" ref="A78">IFERROR(INDEX('Annex 2 Designated EHV charges'!$A$11:$A$259, MATCH(0, IF(ISBLANK('Annex 2 Designated EHV charges'!$A$11:$A$259),1, COUNTIF(A$4:$A77, 'Annex 2 Designated EHV charges'!$A$11:$A$259)), 0)),"")</f>
        <v/>
      </c>
      <c r="B78" s="99" t="str">
        <f>IF($A78="","",VLOOKUP($A78,'Annex 2 Designated EHV charges'!$A:$O,2,0))</f>
        <v/>
      </c>
      <c r="C78" s="100" t="str">
        <f>IF($A78="","",VLOOKUP($A78,'Annex 2 Designated EHV charges'!$A:$O,3,0))</f>
        <v/>
      </c>
      <c r="D78" s="99" t="str">
        <f>IF($A78="","",VLOOKUP($A78,'Annex 2 Designated EHV charges'!$A:$O,7,0))</f>
        <v/>
      </c>
      <c r="E78" s="104" t="str">
        <f>IFERROR(IF(VLOOKUP($A78,'Annex 2 Designated EHV charges'!$A:$O,9,FALSE)=0,"",VLOOKUP($A78,'Annex 2 Designated EHV charges'!$A:$O,9,FALSE)),"")</f>
        <v/>
      </c>
      <c r="F78" s="105" t="str">
        <f>IFERROR(IF(VLOOKUP($A78,'Annex 2 Designated EHV charges'!$A:$O,10,FALSE)=0,"",VLOOKUP($A78,'Annex 2 Designated EHV charges'!$A:$O,10,FALSE)),"")</f>
        <v/>
      </c>
      <c r="G78" s="106" t="str">
        <f>IFERROR(IF(VLOOKUP($A78,'Annex 2 Designated EHV charges'!$A:$O,11,FALSE)=0,"",VLOOKUP($A78,'Annex 2 Designated EHV charges'!$A:$O,11,FALSE)),"")</f>
        <v/>
      </c>
      <c r="H78" s="106" t="str">
        <f>IFERROR(IF(VLOOKUP($A78,'Annex 2 Designated EHV charges'!$A:$O,12,FALSE)=0,"",VLOOKUP($A78,'Annex 2 Designated EHV charges'!$A:$O,12,FALSE)),"")</f>
        <v/>
      </c>
    </row>
    <row r="79" spans="1:8" ht="12.75" customHeight="1" x14ac:dyDescent="0.2">
      <c r="A79" s="99" t="str">
        <f t="array" ref="A79">IFERROR(INDEX('Annex 2 Designated EHV charges'!$A$11:$A$259, MATCH(0, IF(ISBLANK('Annex 2 Designated EHV charges'!$A$11:$A$259),1, COUNTIF(A$4:$A78, 'Annex 2 Designated EHV charges'!$A$11:$A$259)), 0)),"")</f>
        <v/>
      </c>
      <c r="B79" s="99" t="str">
        <f>IF($A79="","",VLOOKUP($A79,'Annex 2 Designated EHV charges'!$A:$O,2,0))</f>
        <v/>
      </c>
      <c r="C79" s="100" t="str">
        <f>IF($A79="","",VLOOKUP($A79,'Annex 2 Designated EHV charges'!$A:$O,3,0))</f>
        <v/>
      </c>
      <c r="D79" s="99" t="str">
        <f>IF($A79="","",VLOOKUP($A79,'Annex 2 Designated EHV charges'!$A:$O,7,0))</f>
        <v/>
      </c>
      <c r="E79" s="104" t="str">
        <f>IFERROR(IF(VLOOKUP($A79,'Annex 2 Designated EHV charges'!$A:$O,9,FALSE)=0,"",VLOOKUP($A79,'Annex 2 Designated EHV charges'!$A:$O,9,FALSE)),"")</f>
        <v/>
      </c>
      <c r="F79" s="105" t="str">
        <f>IFERROR(IF(VLOOKUP($A79,'Annex 2 Designated EHV charges'!$A:$O,10,FALSE)=0,"",VLOOKUP($A79,'Annex 2 Designated EHV charges'!$A:$O,10,FALSE)),"")</f>
        <v/>
      </c>
      <c r="G79" s="106" t="str">
        <f>IFERROR(IF(VLOOKUP($A79,'Annex 2 Designated EHV charges'!$A:$O,11,FALSE)=0,"",VLOOKUP($A79,'Annex 2 Designated EHV charges'!$A:$O,11,FALSE)),"")</f>
        <v/>
      </c>
      <c r="H79" s="106" t="str">
        <f>IFERROR(IF(VLOOKUP($A79,'Annex 2 Designated EHV charges'!$A:$O,12,FALSE)=0,"",VLOOKUP($A79,'Annex 2 Designated EHV charges'!$A:$O,12,FALSE)),"")</f>
        <v/>
      </c>
    </row>
    <row r="80" spans="1:8" ht="12.75" customHeight="1" x14ac:dyDescent="0.2">
      <c r="A80" s="99" t="str">
        <f t="array" ref="A80">IFERROR(INDEX('Annex 2 Designated EHV charges'!$A$11:$A$259, MATCH(0, IF(ISBLANK('Annex 2 Designated EHV charges'!$A$11:$A$259),1, COUNTIF(A$4:$A79, 'Annex 2 Designated EHV charges'!$A$11:$A$259)), 0)),"")</f>
        <v/>
      </c>
      <c r="B80" s="99" t="str">
        <f>IF($A80="","",VLOOKUP($A80,'Annex 2 Designated EHV charges'!$A:$O,2,0))</f>
        <v/>
      </c>
      <c r="C80" s="100" t="str">
        <f>IF($A80="","",VLOOKUP($A80,'Annex 2 Designated EHV charges'!$A:$O,3,0))</f>
        <v/>
      </c>
      <c r="D80" s="99" t="str">
        <f>IF($A80="","",VLOOKUP($A80,'Annex 2 Designated EHV charges'!$A:$O,7,0))</f>
        <v/>
      </c>
      <c r="E80" s="104" t="str">
        <f>IFERROR(IF(VLOOKUP($A80,'Annex 2 Designated EHV charges'!$A:$O,9,FALSE)=0,"",VLOOKUP($A80,'Annex 2 Designated EHV charges'!$A:$O,9,FALSE)),"")</f>
        <v/>
      </c>
      <c r="F80" s="105" t="str">
        <f>IFERROR(IF(VLOOKUP($A80,'Annex 2 Designated EHV charges'!$A:$O,10,FALSE)=0,"",VLOOKUP($A80,'Annex 2 Designated EHV charges'!$A:$O,10,FALSE)),"")</f>
        <v/>
      </c>
      <c r="G80" s="106" t="str">
        <f>IFERROR(IF(VLOOKUP($A80,'Annex 2 Designated EHV charges'!$A:$O,11,FALSE)=0,"",VLOOKUP($A80,'Annex 2 Designated EHV charges'!$A:$O,11,FALSE)),"")</f>
        <v/>
      </c>
      <c r="H80" s="106" t="str">
        <f>IFERROR(IF(VLOOKUP($A80,'Annex 2 Designated EHV charges'!$A:$O,12,FALSE)=0,"",VLOOKUP($A80,'Annex 2 Designated EHV charges'!$A:$O,12,FALSE)),"")</f>
        <v/>
      </c>
    </row>
    <row r="81" spans="1:8" ht="12.75" customHeight="1" x14ac:dyDescent="0.2">
      <c r="A81" s="99" t="str">
        <f t="array" ref="A81">IFERROR(INDEX('Annex 2 Designated EHV charges'!$A$11:$A$259, MATCH(0, IF(ISBLANK('Annex 2 Designated EHV charges'!$A$11:$A$259),1, COUNTIF(A$4:$A80, 'Annex 2 Designated EHV charges'!$A$11:$A$259)), 0)),"")</f>
        <v/>
      </c>
      <c r="B81" s="99" t="str">
        <f>IF($A81="","",VLOOKUP($A81,'Annex 2 Designated EHV charges'!$A:$O,2,0))</f>
        <v/>
      </c>
      <c r="C81" s="100" t="str">
        <f>IF($A81="","",VLOOKUP($A81,'Annex 2 Designated EHV charges'!$A:$O,3,0))</f>
        <v/>
      </c>
      <c r="D81" s="99" t="str">
        <f>IF($A81="","",VLOOKUP($A81,'Annex 2 Designated EHV charges'!$A:$O,7,0))</f>
        <v/>
      </c>
      <c r="E81" s="104" t="str">
        <f>IFERROR(IF(VLOOKUP($A81,'Annex 2 Designated EHV charges'!$A:$O,9,FALSE)=0,"",VLOOKUP($A81,'Annex 2 Designated EHV charges'!$A:$O,9,FALSE)),"")</f>
        <v/>
      </c>
      <c r="F81" s="105" t="str">
        <f>IFERROR(IF(VLOOKUP($A81,'Annex 2 Designated EHV charges'!$A:$O,10,FALSE)=0,"",VLOOKUP($A81,'Annex 2 Designated EHV charges'!$A:$O,10,FALSE)),"")</f>
        <v/>
      </c>
      <c r="G81" s="106" t="str">
        <f>IFERROR(IF(VLOOKUP($A81,'Annex 2 Designated EHV charges'!$A:$O,11,FALSE)=0,"",VLOOKUP($A81,'Annex 2 Designated EHV charges'!$A:$O,11,FALSE)),"")</f>
        <v/>
      </c>
      <c r="H81" s="106" t="str">
        <f>IFERROR(IF(VLOOKUP($A81,'Annex 2 Designated EHV charges'!$A:$O,12,FALSE)=0,"",VLOOKUP($A81,'Annex 2 Designated EHV charges'!$A:$O,12,FALSE)),"")</f>
        <v/>
      </c>
    </row>
    <row r="82" spans="1:8" ht="12.75" customHeight="1" x14ac:dyDescent="0.2">
      <c r="A82" s="99" t="str">
        <f t="array" ref="A82">IFERROR(INDEX('Annex 2 Designated EHV charges'!$A$11:$A$259, MATCH(0, IF(ISBLANK('Annex 2 Designated EHV charges'!$A$11:$A$259),1, COUNTIF(A$4:$A81, 'Annex 2 Designated EHV charges'!$A$11:$A$259)), 0)),"")</f>
        <v/>
      </c>
      <c r="B82" s="99" t="str">
        <f>IF($A82="","",VLOOKUP($A82,'Annex 2 Designated EHV charges'!$A:$O,2,0))</f>
        <v/>
      </c>
      <c r="C82" s="100" t="str">
        <f>IF($A82="","",VLOOKUP($A82,'Annex 2 Designated EHV charges'!$A:$O,3,0))</f>
        <v/>
      </c>
      <c r="D82" s="99" t="str">
        <f>IF($A82="","",VLOOKUP($A82,'Annex 2 Designated EHV charges'!$A:$O,7,0))</f>
        <v/>
      </c>
      <c r="E82" s="104" t="str">
        <f>IFERROR(IF(VLOOKUP($A82,'Annex 2 Designated EHV charges'!$A:$O,9,FALSE)=0,"",VLOOKUP($A82,'Annex 2 Designated EHV charges'!$A:$O,9,FALSE)),"")</f>
        <v/>
      </c>
      <c r="F82" s="105" t="str">
        <f>IFERROR(IF(VLOOKUP($A82,'Annex 2 Designated EHV charges'!$A:$O,10,FALSE)=0,"",VLOOKUP($A82,'Annex 2 Designated EHV charges'!$A:$O,10,FALSE)),"")</f>
        <v/>
      </c>
      <c r="G82" s="106" t="str">
        <f>IFERROR(IF(VLOOKUP($A82,'Annex 2 Designated EHV charges'!$A:$O,11,FALSE)=0,"",VLOOKUP($A82,'Annex 2 Designated EHV charges'!$A:$O,11,FALSE)),"")</f>
        <v/>
      </c>
      <c r="H82" s="106" t="str">
        <f>IFERROR(IF(VLOOKUP($A82,'Annex 2 Designated EHV charges'!$A:$O,12,FALSE)=0,"",VLOOKUP($A82,'Annex 2 Designated EHV charges'!$A:$O,12,FALSE)),"")</f>
        <v/>
      </c>
    </row>
    <row r="83" spans="1:8" ht="12.75" customHeight="1" x14ac:dyDescent="0.2">
      <c r="A83" s="99" t="str">
        <f t="array" ref="A83">IFERROR(INDEX('Annex 2 Designated EHV charges'!$A$11:$A$259, MATCH(0, IF(ISBLANK('Annex 2 Designated EHV charges'!$A$11:$A$259),1, COUNTIF(A$4:$A82, 'Annex 2 Designated EHV charges'!$A$11:$A$259)), 0)),"")</f>
        <v/>
      </c>
      <c r="B83" s="99" t="str">
        <f>IF($A83="","",VLOOKUP($A83,'Annex 2 Designated EHV charges'!$A:$O,2,0))</f>
        <v/>
      </c>
      <c r="C83" s="100" t="str">
        <f>IF($A83="","",VLOOKUP($A83,'Annex 2 Designated EHV charges'!$A:$O,3,0))</f>
        <v/>
      </c>
      <c r="D83" s="99" t="str">
        <f>IF($A83="","",VLOOKUP($A83,'Annex 2 Designated EHV charges'!$A:$O,7,0))</f>
        <v/>
      </c>
      <c r="E83" s="104" t="str">
        <f>IFERROR(IF(VLOOKUP($A83,'Annex 2 Designated EHV charges'!$A:$O,9,FALSE)=0,"",VLOOKUP($A83,'Annex 2 Designated EHV charges'!$A:$O,9,FALSE)),"")</f>
        <v/>
      </c>
      <c r="F83" s="105" t="str">
        <f>IFERROR(IF(VLOOKUP($A83,'Annex 2 Designated EHV charges'!$A:$O,10,FALSE)=0,"",VLOOKUP($A83,'Annex 2 Designated EHV charges'!$A:$O,10,FALSE)),"")</f>
        <v/>
      </c>
      <c r="G83" s="106" t="str">
        <f>IFERROR(IF(VLOOKUP($A83,'Annex 2 Designated EHV charges'!$A:$O,11,FALSE)=0,"",VLOOKUP($A83,'Annex 2 Designated EHV charges'!$A:$O,11,FALSE)),"")</f>
        <v/>
      </c>
      <c r="H83" s="106" t="str">
        <f>IFERROR(IF(VLOOKUP($A83,'Annex 2 Designated EHV charges'!$A:$O,12,FALSE)=0,"",VLOOKUP($A83,'Annex 2 Designated EHV charges'!$A:$O,12,FALSE)),"")</f>
        <v/>
      </c>
    </row>
    <row r="84" spans="1:8" ht="12.75" customHeight="1" x14ac:dyDescent="0.2">
      <c r="A84" s="99" t="str">
        <f t="array" ref="A84">IFERROR(INDEX('Annex 2 Designated EHV charges'!$A$11:$A$259, MATCH(0, IF(ISBLANK('Annex 2 Designated EHV charges'!$A$11:$A$259),1, COUNTIF(A$4:$A83, 'Annex 2 Designated EHV charges'!$A$11:$A$259)), 0)),"")</f>
        <v/>
      </c>
      <c r="B84" s="99" t="str">
        <f>IF($A84="","",VLOOKUP($A84,'Annex 2 Designated EHV charges'!$A:$O,2,0))</f>
        <v/>
      </c>
      <c r="C84" s="100" t="str">
        <f>IF($A84="","",VLOOKUP($A84,'Annex 2 Designated EHV charges'!$A:$O,3,0))</f>
        <v/>
      </c>
      <c r="D84" s="99" t="str">
        <f>IF($A84="","",VLOOKUP($A84,'Annex 2 Designated EHV charges'!$A:$O,7,0))</f>
        <v/>
      </c>
      <c r="E84" s="104" t="str">
        <f>IFERROR(IF(VLOOKUP($A84,'Annex 2 Designated EHV charges'!$A:$O,9,FALSE)=0,"",VLOOKUP($A84,'Annex 2 Designated EHV charges'!$A:$O,9,FALSE)),"")</f>
        <v/>
      </c>
      <c r="F84" s="105" t="str">
        <f>IFERROR(IF(VLOOKUP($A84,'Annex 2 Designated EHV charges'!$A:$O,10,FALSE)=0,"",VLOOKUP($A84,'Annex 2 Designated EHV charges'!$A:$O,10,FALSE)),"")</f>
        <v/>
      </c>
      <c r="G84" s="106" t="str">
        <f>IFERROR(IF(VLOOKUP($A84,'Annex 2 Designated EHV charges'!$A:$O,11,FALSE)=0,"",VLOOKUP($A84,'Annex 2 Designated EHV charges'!$A:$O,11,FALSE)),"")</f>
        <v/>
      </c>
      <c r="H84" s="106" t="str">
        <f>IFERROR(IF(VLOOKUP($A84,'Annex 2 Designated EHV charges'!$A:$O,12,FALSE)=0,"",VLOOKUP($A84,'Annex 2 Designated EHV charges'!$A:$O,12,FALSE)),"")</f>
        <v/>
      </c>
    </row>
    <row r="85" spans="1:8" ht="12.75" customHeight="1" x14ac:dyDescent="0.2">
      <c r="A85" s="99" t="str">
        <f t="array" ref="A85">IFERROR(INDEX('Annex 2 Designated EHV charges'!$A$11:$A$259, MATCH(0, IF(ISBLANK('Annex 2 Designated EHV charges'!$A$11:$A$259),1, COUNTIF(A$4:$A84, 'Annex 2 Designated EHV charges'!$A$11:$A$259)), 0)),"")</f>
        <v/>
      </c>
      <c r="B85" s="99" t="str">
        <f>IF($A85="","",VLOOKUP($A85,'Annex 2 Designated EHV charges'!$A:$O,2,0))</f>
        <v/>
      </c>
      <c r="C85" s="100" t="str">
        <f>IF($A85="","",VLOOKUP($A85,'Annex 2 Designated EHV charges'!$A:$O,3,0))</f>
        <v/>
      </c>
      <c r="D85" s="99" t="str">
        <f>IF($A85="","",VLOOKUP($A85,'Annex 2 Designated EHV charges'!$A:$O,7,0))</f>
        <v/>
      </c>
      <c r="E85" s="104" t="str">
        <f>IFERROR(IF(VLOOKUP($A85,'Annex 2 Designated EHV charges'!$A:$O,9,FALSE)=0,"",VLOOKUP($A85,'Annex 2 Designated EHV charges'!$A:$O,9,FALSE)),"")</f>
        <v/>
      </c>
      <c r="F85" s="105" t="str">
        <f>IFERROR(IF(VLOOKUP($A85,'Annex 2 Designated EHV charges'!$A:$O,10,FALSE)=0,"",VLOOKUP($A85,'Annex 2 Designated EHV charges'!$A:$O,10,FALSE)),"")</f>
        <v/>
      </c>
      <c r="G85" s="106" t="str">
        <f>IFERROR(IF(VLOOKUP($A85,'Annex 2 Designated EHV charges'!$A:$O,11,FALSE)=0,"",VLOOKUP($A85,'Annex 2 Designated EHV charges'!$A:$O,11,FALSE)),"")</f>
        <v/>
      </c>
      <c r="H85" s="106" t="str">
        <f>IFERROR(IF(VLOOKUP($A85,'Annex 2 Designated EHV charges'!$A:$O,12,FALSE)=0,"",VLOOKUP($A85,'Annex 2 Designated EHV charges'!$A:$O,12,FALSE)),"")</f>
        <v/>
      </c>
    </row>
    <row r="86" spans="1:8" ht="12.75" customHeight="1" x14ac:dyDescent="0.2">
      <c r="A86" s="99" t="str">
        <f t="array" ref="A86">IFERROR(INDEX('Annex 2 Designated EHV charges'!$A$11:$A$259, MATCH(0, IF(ISBLANK('Annex 2 Designated EHV charges'!$A$11:$A$259),1, COUNTIF(A$4:$A85, 'Annex 2 Designated EHV charges'!$A$11:$A$259)), 0)),"")</f>
        <v/>
      </c>
      <c r="B86" s="99" t="str">
        <f>IF($A86="","",VLOOKUP($A86,'Annex 2 Designated EHV charges'!$A:$O,2,0))</f>
        <v/>
      </c>
      <c r="C86" s="100" t="str">
        <f>IF($A86="","",VLOOKUP($A86,'Annex 2 Designated EHV charges'!$A:$O,3,0))</f>
        <v/>
      </c>
      <c r="D86" s="99" t="str">
        <f>IF($A86="","",VLOOKUP($A86,'Annex 2 Designated EHV charges'!$A:$O,7,0))</f>
        <v/>
      </c>
      <c r="E86" s="104" t="str">
        <f>IFERROR(IF(VLOOKUP($A86,'Annex 2 Designated EHV charges'!$A:$O,9,FALSE)=0,"",VLOOKUP($A86,'Annex 2 Designated EHV charges'!$A:$O,9,FALSE)),"")</f>
        <v/>
      </c>
      <c r="F86" s="105" t="str">
        <f>IFERROR(IF(VLOOKUP($A86,'Annex 2 Designated EHV charges'!$A:$O,10,FALSE)=0,"",VLOOKUP($A86,'Annex 2 Designated EHV charges'!$A:$O,10,FALSE)),"")</f>
        <v/>
      </c>
      <c r="G86" s="106" t="str">
        <f>IFERROR(IF(VLOOKUP($A86,'Annex 2 Designated EHV charges'!$A:$O,11,FALSE)=0,"",VLOOKUP($A86,'Annex 2 Designated EHV charges'!$A:$O,11,FALSE)),"")</f>
        <v/>
      </c>
      <c r="H86" s="106" t="str">
        <f>IFERROR(IF(VLOOKUP($A86,'Annex 2 Designated EHV charges'!$A:$O,12,FALSE)=0,"",VLOOKUP($A86,'Annex 2 Designated EHV charges'!$A:$O,12,FALSE)),"")</f>
        <v/>
      </c>
    </row>
    <row r="87" spans="1:8" ht="12.75" customHeight="1" x14ac:dyDescent="0.2">
      <c r="A87" s="99" t="str">
        <f t="array" ref="A87">IFERROR(INDEX('Annex 2 Designated EHV charges'!$A$11:$A$259, MATCH(0, IF(ISBLANK('Annex 2 Designated EHV charges'!$A$11:$A$259),1, COUNTIF(A$4:$A86, 'Annex 2 Designated EHV charges'!$A$11:$A$259)), 0)),"")</f>
        <v/>
      </c>
      <c r="B87" s="99" t="str">
        <f>IF($A87="","",VLOOKUP($A87,'Annex 2 Designated EHV charges'!$A:$O,2,0))</f>
        <v/>
      </c>
      <c r="C87" s="100" t="str">
        <f>IF($A87="","",VLOOKUP($A87,'Annex 2 Designated EHV charges'!$A:$O,3,0))</f>
        <v/>
      </c>
      <c r="D87" s="99" t="str">
        <f>IF($A87="","",VLOOKUP($A87,'Annex 2 Designated EHV charges'!$A:$O,7,0))</f>
        <v/>
      </c>
      <c r="E87" s="104" t="str">
        <f>IFERROR(IF(VLOOKUP($A87,'Annex 2 Designated EHV charges'!$A:$O,9,FALSE)=0,"",VLOOKUP($A87,'Annex 2 Designated EHV charges'!$A:$O,9,FALSE)),"")</f>
        <v/>
      </c>
      <c r="F87" s="105" t="str">
        <f>IFERROR(IF(VLOOKUP($A87,'Annex 2 Designated EHV charges'!$A:$O,10,FALSE)=0,"",VLOOKUP($A87,'Annex 2 Designated EHV charges'!$A:$O,10,FALSE)),"")</f>
        <v/>
      </c>
      <c r="G87" s="106" t="str">
        <f>IFERROR(IF(VLOOKUP($A87,'Annex 2 Designated EHV charges'!$A:$O,11,FALSE)=0,"",VLOOKUP($A87,'Annex 2 Designated EHV charges'!$A:$O,11,FALSE)),"")</f>
        <v/>
      </c>
      <c r="H87" s="106" t="str">
        <f>IFERROR(IF(VLOOKUP($A87,'Annex 2 Designated EHV charges'!$A:$O,12,FALSE)=0,"",VLOOKUP($A87,'Annex 2 Designated EHV charges'!$A:$O,12,FALSE)),"")</f>
        <v/>
      </c>
    </row>
    <row r="88" spans="1:8" ht="12.75" customHeight="1" x14ac:dyDescent="0.2">
      <c r="A88" s="99" t="str">
        <f t="array" ref="A88">IFERROR(INDEX('Annex 2 Designated EHV charges'!$A$11:$A$259, MATCH(0, IF(ISBLANK('Annex 2 Designated EHV charges'!$A$11:$A$259),1, COUNTIF(A$4:$A87, 'Annex 2 Designated EHV charges'!$A$11:$A$259)), 0)),"")</f>
        <v/>
      </c>
      <c r="B88" s="99" t="str">
        <f>IF($A88="","",VLOOKUP($A88,'Annex 2 Designated EHV charges'!$A:$O,2,0))</f>
        <v/>
      </c>
      <c r="C88" s="100" t="str">
        <f>IF($A88="","",VLOOKUP($A88,'Annex 2 Designated EHV charges'!$A:$O,3,0))</f>
        <v/>
      </c>
      <c r="D88" s="99" t="str">
        <f>IF($A88="","",VLOOKUP($A88,'Annex 2 Designated EHV charges'!$A:$O,7,0))</f>
        <v/>
      </c>
      <c r="E88" s="104" t="str">
        <f>IFERROR(IF(VLOOKUP($A88,'Annex 2 Designated EHV charges'!$A:$O,9,FALSE)=0,"",VLOOKUP($A88,'Annex 2 Designated EHV charges'!$A:$O,9,FALSE)),"")</f>
        <v/>
      </c>
      <c r="F88" s="105" t="str">
        <f>IFERROR(IF(VLOOKUP($A88,'Annex 2 Designated EHV charges'!$A:$O,10,FALSE)=0,"",VLOOKUP($A88,'Annex 2 Designated EHV charges'!$A:$O,10,FALSE)),"")</f>
        <v/>
      </c>
      <c r="G88" s="106" t="str">
        <f>IFERROR(IF(VLOOKUP($A88,'Annex 2 Designated EHV charges'!$A:$O,11,FALSE)=0,"",VLOOKUP($A88,'Annex 2 Designated EHV charges'!$A:$O,11,FALSE)),"")</f>
        <v/>
      </c>
      <c r="H88" s="106" t="str">
        <f>IFERROR(IF(VLOOKUP($A88,'Annex 2 Designated EHV charges'!$A:$O,12,FALSE)=0,"",VLOOKUP($A88,'Annex 2 Designated EHV charges'!$A:$O,12,FALSE)),"")</f>
        <v/>
      </c>
    </row>
    <row r="89" spans="1:8" ht="12.75" customHeight="1" x14ac:dyDescent="0.2">
      <c r="A89" s="99" t="str">
        <f t="array" ref="A89">IFERROR(INDEX('Annex 2 Designated EHV charges'!$A$11:$A$259, MATCH(0, IF(ISBLANK('Annex 2 Designated EHV charges'!$A$11:$A$259),1, COUNTIF(A$4:$A88, 'Annex 2 Designated EHV charges'!$A$11:$A$259)), 0)),"")</f>
        <v/>
      </c>
      <c r="B89" s="99" t="str">
        <f>IF($A89="","",VLOOKUP($A89,'Annex 2 Designated EHV charges'!$A:$O,2,0))</f>
        <v/>
      </c>
      <c r="C89" s="100" t="str">
        <f>IF($A89="","",VLOOKUP($A89,'Annex 2 Designated EHV charges'!$A:$O,3,0))</f>
        <v/>
      </c>
      <c r="D89" s="99" t="str">
        <f>IF($A89="","",VLOOKUP($A89,'Annex 2 Designated EHV charges'!$A:$O,7,0))</f>
        <v/>
      </c>
      <c r="E89" s="104" t="str">
        <f>IFERROR(IF(VLOOKUP($A89,'Annex 2 Designated EHV charges'!$A:$O,9,FALSE)=0,"",VLOOKUP($A89,'Annex 2 Designated EHV charges'!$A:$O,9,FALSE)),"")</f>
        <v/>
      </c>
      <c r="F89" s="105" t="str">
        <f>IFERROR(IF(VLOOKUP($A89,'Annex 2 Designated EHV charges'!$A:$O,10,FALSE)=0,"",VLOOKUP($A89,'Annex 2 Designated EHV charges'!$A:$O,10,FALSE)),"")</f>
        <v/>
      </c>
      <c r="G89" s="106" t="str">
        <f>IFERROR(IF(VLOOKUP($A89,'Annex 2 Designated EHV charges'!$A:$O,11,FALSE)=0,"",VLOOKUP($A89,'Annex 2 Designated EHV charges'!$A:$O,11,FALSE)),"")</f>
        <v/>
      </c>
      <c r="H89" s="106" t="str">
        <f>IFERROR(IF(VLOOKUP($A89,'Annex 2 Designated EHV charges'!$A:$O,12,FALSE)=0,"",VLOOKUP($A89,'Annex 2 Designated EHV charges'!$A:$O,12,FALSE)),"")</f>
        <v/>
      </c>
    </row>
    <row r="90" spans="1:8" ht="12.75" customHeight="1" x14ac:dyDescent="0.2">
      <c r="A90" s="99" t="str">
        <f t="array" ref="A90">IFERROR(INDEX('Annex 2 Designated EHV charges'!$A$11:$A$259, MATCH(0, IF(ISBLANK('Annex 2 Designated EHV charges'!$A$11:$A$259),1, COUNTIF(A$4:$A89, 'Annex 2 Designated EHV charges'!$A$11:$A$259)), 0)),"")</f>
        <v/>
      </c>
      <c r="B90" s="99" t="str">
        <f>IF($A90="","",VLOOKUP($A90,'Annex 2 Designated EHV charges'!$A:$O,2,0))</f>
        <v/>
      </c>
      <c r="C90" s="100" t="str">
        <f>IF($A90="","",VLOOKUP($A90,'Annex 2 Designated EHV charges'!$A:$O,3,0))</f>
        <v/>
      </c>
      <c r="D90" s="99" t="str">
        <f>IF($A90="","",VLOOKUP($A90,'Annex 2 Designated EHV charges'!$A:$O,7,0))</f>
        <v/>
      </c>
      <c r="E90" s="104" t="str">
        <f>IFERROR(IF(VLOOKUP($A90,'Annex 2 Designated EHV charges'!$A:$O,9,FALSE)=0,"",VLOOKUP($A90,'Annex 2 Designated EHV charges'!$A:$O,9,FALSE)),"")</f>
        <v/>
      </c>
      <c r="F90" s="105" t="str">
        <f>IFERROR(IF(VLOOKUP($A90,'Annex 2 Designated EHV charges'!$A:$O,10,FALSE)=0,"",VLOOKUP($A90,'Annex 2 Designated EHV charges'!$A:$O,10,FALSE)),"")</f>
        <v/>
      </c>
      <c r="G90" s="106" t="str">
        <f>IFERROR(IF(VLOOKUP($A90,'Annex 2 Designated EHV charges'!$A:$O,11,FALSE)=0,"",VLOOKUP($A90,'Annex 2 Designated EHV charges'!$A:$O,11,FALSE)),"")</f>
        <v/>
      </c>
      <c r="H90" s="106" t="str">
        <f>IFERROR(IF(VLOOKUP($A90,'Annex 2 Designated EHV charges'!$A:$O,12,FALSE)=0,"",VLOOKUP($A90,'Annex 2 Designated EHV charges'!$A:$O,12,FALSE)),"")</f>
        <v/>
      </c>
    </row>
    <row r="91" spans="1:8" ht="12.75" customHeight="1" x14ac:dyDescent="0.2">
      <c r="A91" s="99" t="str">
        <f t="array" ref="A91">IFERROR(INDEX('Annex 2 Designated EHV charges'!$A$11:$A$259, MATCH(0, IF(ISBLANK('Annex 2 Designated EHV charges'!$A$11:$A$259),1, COUNTIF(A$4:$A90, 'Annex 2 Designated EHV charges'!$A$11:$A$259)), 0)),"")</f>
        <v/>
      </c>
      <c r="B91" s="99" t="str">
        <f>IF($A91="","",VLOOKUP($A91,'Annex 2 Designated EHV charges'!$A:$O,2,0))</f>
        <v/>
      </c>
      <c r="C91" s="100" t="str">
        <f>IF($A91="","",VLOOKUP($A91,'Annex 2 Designated EHV charges'!$A:$O,3,0))</f>
        <v/>
      </c>
      <c r="D91" s="99" t="str">
        <f>IF($A91="","",VLOOKUP($A91,'Annex 2 Designated EHV charges'!$A:$O,7,0))</f>
        <v/>
      </c>
      <c r="E91" s="104" t="str">
        <f>IFERROR(IF(VLOOKUP($A91,'Annex 2 Designated EHV charges'!$A:$O,9,FALSE)=0,"",VLOOKUP($A91,'Annex 2 Designated EHV charges'!$A:$O,9,FALSE)),"")</f>
        <v/>
      </c>
      <c r="F91" s="105" t="str">
        <f>IFERROR(IF(VLOOKUP($A91,'Annex 2 Designated EHV charges'!$A:$O,10,FALSE)=0,"",VLOOKUP($A91,'Annex 2 Designated EHV charges'!$A:$O,10,FALSE)),"")</f>
        <v/>
      </c>
      <c r="G91" s="106" t="str">
        <f>IFERROR(IF(VLOOKUP($A91,'Annex 2 Designated EHV charges'!$A:$O,11,FALSE)=0,"",VLOOKUP($A91,'Annex 2 Designated EHV charges'!$A:$O,11,FALSE)),"")</f>
        <v/>
      </c>
      <c r="H91" s="106" t="str">
        <f>IFERROR(IF(VLOOKUP($A91,'Annex 2 Designated EHV charges'!$A:$O,12,FALSE)=0,"",VLOOKUP($A91,'Annex 2 Designated EHV charges'!$A:$O,12,FALSE)),"")</f>
        <v/>
      </c>
    </row>
    <row r="92" spans="1:8" ht="12.75" customHeight="1" x14ac:dyDescent="0.2">
      <c r="A92" s="99" t="str">
        <f t="array" ref="A92">IFERROR(INDEX('Annex 2 Designated EHV charges'!$A$11:$A$259, MATCH(0, IF(ISBLANK('Annex 2 Designated EHV charges'!$A$11:$A$259),1, COUNTIF(A$4:$A91, 'Annex 2 Designated EHV charges'!$A$11:$A$259)), 0)),"")</f>
        <v/>
      </c>
      <c r="B92" s="99" t="str">
        <f>IF($A92="","",VLOOKUP($A92,'Annex 2 Designated EHV charges'!$A:$O,2,0))</f>
        <v/>
      </c>
      <c r="C92" s="100" t="str">
        <f>IF($A92="","",VLOOKUP($A92,'Annex 2 Designated EHV charges'!$A:$O,3,0))</f>
        <v/>
      </c>
      <c r="D92" s="99" t="str">
        <f>IF($A92="","",VLOOKUP($A92,'Annex 2 Designated EHV charges'!$A:$O,7,0))</f>
        <v/>
      </c>
      <c r="E92" s="104" t="str">
        <f>IFERROR(IF(VLOOKUP($A92,'Annex 2 Designated EHV charges'!$A:$O,9,FALSE)=0,"",VLOOKUP($A92,'Annex 2 Designated EHV charges'!$A:$O,9,FALSE)),"")</f>
        <v/>
      </c>
      <c r="F92" s="105" t="str">
        <f>IFERROR(IF(VLOOKUP($A92,'Annex 2 Designated EHV charges'!$A:$O,10,FALSE)=0,"",VLOOKUP($A92,'Annex 2 Designated EHV charges'!$A:$O,10,FALSE)),"")</f>
        <v/>
      </c>
      <c r="G92" s="106" t="str">
        <f>IFERROR(IF(VLOOKUP($A92,'Annex 2 Designated EHV charges'!$A:$O,11,FALSE)=0,"",VLOOKUP($A92,'Annex 2 Designated EHV charges'!$A:$O,11,FALSE)),"")</f>
        <v/>
      </c>
      <c r="H92" s="106" t="str">
        <f>IFERROR(IF(VLOOKUP($A92,'Annex 2 Designated EHV charges'!$A:$O,12,FALSE)=0,"",VLOOKUP($A92,'Annex 2 Designated EHV charges'!$A:$O,12,FALSE)),"")</f>
        <v/>
      </c>
    </row>
    <row r="93" spans="1:8" ht="12.75" customHeight="1" x14ac:dyDescent="0.2">
      <c r="A93" s="99" t="str">
        <f t="array" ref="A93">IFERROR(INDEX('Annex 2 Designated EHV charges'!$A$11:$A$259, MATCH(0, IF(ISBLANK('Annex 2 Designated EHV charges'!$A$11:$A$259),1, COUNTIF(A$4:$A92, 'Annex 2 Designated EHV charges'!$A$11:$A$259)), 0)),"")</f>
        <v/>
      </c>
      <c r="B93" s="99" t="str">
        <f>IF($A93="","",VLOOKUP($A93,'Annex 2 Designated EHV charges'!$A:$O,2,0))</f>
        <v/>
      </c>
      <c r="C93" s="100" t="str">
        <f>IF($A93="","",VLOOKUP($A93,'Annex 2 Designated EHV charges'!$A:$O,3,0))</f>
        <v/>
      </c>
      <c r="D93" s="99" t="str">
        <f>IF($A93="","",VLOOKUP($A93,'Annex 2 Designated EHV charges'!$A:$O,7,0))</f>
        <v/>
      </c>
      <c r="E93" s="104" t="str">
        <f>IFERROR(IF(VLOOKUP($A93,'Annex 2 Designated EHV charges'!$A:$O,9,FALSE)=0,"",VLOOKUP($A93,'Annex 2 Designated EHV charges'!$A:$O,9,FALSE)),"")</f>
        <v/>
      </c>
      <c r="F93" s="105" t="str">
        <f>IFERROR(IF(VLOOKUP($A93,'Annex 2 Designated EHV charges'!$A:$O,10,FALSE)=0,"",VLOOKUP($A93,'Annex 2 Designated EHV charges'!$A:$O,10,FALSE)),"")</f>
        <v/>
      </c>
      <c r="G93" s="106" t="str">
        <f>IFERROR(IF(VLOOKUP($A93,'Annex 2 Designated EHV charges'!$A:$O,11,FALSE)=0,"",VLOOKUP($A93,'Annex 2 Designated EHV charges'!$A:$O,11,FALSE)),"")</f>
        <v/>
      </c>
      <c r="H93" s="106" t="str">
        <f>IFERROR(IF(VLOOKUP($A93,'Annex 2 Designated EHV charges'!$A:$O,12,FALSE)=0,"",VLOOKUP($A93,'Annex 2 Designated EHV charges'!$A:$O,12,FALSE)),"")</f>
        <v/>
      </c>
    </row>
    <row r="94" spans="1:8" ht="12.75" customHeight="1" x14ac:dyDescent="0.2">
      <c r="A94" s="99" t="str">
        <f t="array" ref="A94">IFERROR(INDEX('Annex 2 Designated EHV charges'!$A$11:$A$259, MATCH(0, IF(ISBLANK('Annex 2 Designated EHV charges'!$A$11:$A$259),1, COUNTIF(A$4:$A93, 'Annex 2 Designated EHV charges'!$A$11:$A$259)), 0)),"")</f>
        <v/>
      </c>
      <c r="B94" s="99" t="str">
        <f>IF($A94="","",VLOOKUP($A94,'Annex 2 Designated EHV charges'!$A:$O,2,0))</f>
        <v/>
      </c>
      <c r="C94" s="100" t="str">
        <f>IF($A94="","",VLOOKUP($A94,'Annex 2 Designated EHV charges'!$A:$O,3,0))</f>
        <v/>
      </c>
      <c r="D94" s="99" t="str">
        <f>IF($A94="","",VLOOKUP($A94,'Annex 2 Designated EHV charges'!$A:$O,7,0))</f>
        <v/>
      </c>
      <c r="E94" s="104" t="str">
        <f>IFERROR(IF(VLOOKUP($A94,'Annex 2 Designated EHV charges'!$A:$O,9,FALSE)=0,"",VLOOKUP($A94,'Annex 2 Designated EHV charges'!$A:$O,9,FALSE)),"")</f>
        <v/>
      </c>
      <c r="F94" s="105" t="str">
        <f>IFERROR(IF(VLOOKUP($A94,'Annex 2 Designated EHV charges'!$A:$O,10,FALSE)=0,"",VLOOKUP($A94,'Annex 2 Designated EHV charges'!$A:$O,10,FALSE)),"")</f>
        <v/>
      </c>
      <c r="G94" s="106" t="str">
        <f>IFERROR(IF(VLOOKUP($A94,'Annex 2 Designated EHV charges'!$A:$O,11,FALSE)=0,"",VLOOKUP($A94,'Annex 2 Designated EHV charges'!$A:$O,11,FALSE)),"")</f>
        <v/>
      </c>
      <c r="H94" s="106" t="str">
        <f>IFERROR(IF(VLOOKUP($A94,'Annex 2 Designated EHV charges'!$A:$O,12,FALSE)=0,"",VLOOKUP($A94,'Annex 2 Designated EHV charges'!$A:$O,12,FALSE)),"")</f>
        <v/>
      </c>
    </row>
    <row r="95" spans="1:8" ht="12.75" customHeight="1" x14ac:dyDescent="0.2">
      <c r="A95" s="99" t="str">
        <f t="array" ref="A95">IFERROR(INDEX('Annex 2 Designated EHV charges'!$A$11:$A$259, MATCH(0, IF(ISBLANK('Annex 2 Designated EHV charges'!$A$11:$A$259),1, COUNTIF(A$4:$A94, 'Annex 2 Designated EHV charges'!$A$11:$A$259)), 0)),"")</f>
        <v/>
      </c>
      <c r="B95" s="99" t="str">
        <f>IF($A95="","",VLOOKUP($A95,'Annex 2 Designated EHV charges'!$A:$O,2,0))</f>
        <v/>
      </c>
      <c r="C95" s="100" t="str">
        <f>IF($A95="","",VLOOKUP($A95,'Annex 2 Designated EHV charges'!$A:$O,3,0))</f>
        <v/>
      </c>
      <c r="D95" s="99" t="str">
        <f>IF($A95="","",VLOOKUP($A95,'Annex 2 Designated EHV charges'!$A:$O,7,0))</f>
        <v/>
      </c>
      <c r="E95" s="104" t="str">
        <f>IFERROR(IF(VLOOKUP($A95,'Annex 2 Designated EHV charges'!$A:$O,9,FALSE)=0,"",VLOOKUP($A95,'Annex 2 Designated EHV charges'!$A:$O,9,FALSE)),"")</f>
        <v/>
      </c>
      <c r="F95" s="105" t="str">
        <f>IFERROR(IF(VLOOKUP($A95,'Annex 2 Designated EHV charges'!$A:$O,10,FALSE)=0,"",VLOOKUP($A95,'Annex 2 Designated EHV charges'!$A:$O,10,FALSE)),"")</f>
        <v/>
      </c>
      <c r="G95" s="106" t="str">
        <f>IFERROR(IF(VLOOKUP($A95,'Annex 2 Designated EHV charges'!$A:$O,11,FALSE)=0,"",VLOOKUP($A95,'Annex 2 Designated EHV charges'!$A:$O,11,FALSE)),"")</f>
        <v/>
      </c>
      <c r="H95" s="106" t="str">
        <f>IFERROR(IF(VLOOKUP($A95,'Annex 2 Designated EHV charges'!$A:$O,12,FALSE)=0,"",VLOOKUP($A95,'Annex 2 Designated EHV charges'!$A:$O,12,FALSE)),"")</f>
        <v/>
      </c>
    </row>
    <row r="96" spans="1:8" ht="12.75" customHeight="1" x14ac:dyDescent="0.2">
      <c r="A96" s="99" t="str">
        <f t="array" ref="A96">IFERROR(INDEX('Annex 2 Designated EHV charges'!$A$11:$A$259, MATCH(0, IF(ISBLANK('Annex 2 Designated EHV charges'!$A$11:$A$259),1, COUNTIF(A$4:$A95, 'Annex 2 Designated EHV charges'!$A$11:$A$259)), 0)),"")</f>
        <v/>
      </c>
      <c r="B96" s="99" t="str">
        <f>IF($A96="","",VLOOKUP($A96,'Annex 2 Designated EHV charges'!$A:$O,2,0))</f>
        <v/>
      </c>
      <c r="C96" s="100" t="str">
        <f>IF($A96="","",VLOOKUP($A96,'Annex 2 Designated EHV charges'!$A:$O,3,0))</f>
        <v/>
      </c>
      <c r="D96" s="99" t="str">
        <f>IF($A96="","",VLOOKUP($A96,'Annex 2 Designated EHV charges'!$A:$O,7,0))</f>
        <v/>
      </c>
      <c r="E96" s="104" t="str">
        <f>IFERROR(IF(VLOOKUP($A96,'Annex 2 Designated EHV charges'!$A:$O,9,FALSE)=0,"",VLOOKUP($A96,'Annex 2 Designated EHV charges'!$A:$O,9,FALSE)),"")</f>
        <v/>
      </c>
      <c r="F96" s="105" t="str">
        <f>IFERROR(IF(VLOOKUP($A96,'Annex 2 Designated EHV charges'!$A:$O,10,FALSE)=0,"",VLOOKUP($A96,'Annex 2 Designated EHV charges'!$A:$O,10,FALSE)),"")</f>
        <v/>
      </c>
      <c r="G96" s="106" t="str">
        <f>IFERROR(IF(VLOOKUP($A96,'Annex 2 Designated EHV charges'!$A:$O,11,FALSE)=0,"",VLOOKUP($A96,'Annex 2 Designated EHV charges'!$A:$O,11,FALSE)),"")</f>
        <v/>
      </c>
      <c r="H96" s="106" t="str">
        <f>IFERROR(IF(VLOOKUP($A96,'Annex 2 Designated EHV charges'!$A:$O,12,FALSE)=0,"",VLOOKUP($A96,'Annex 2 Designated EHV charges'!$A:$O,12,FALSE)),"")</f>
        <v/>
      </c>
    </row>
    <row r="97" spans="1:8" ht="12.75" customHeight="1" x14ac:dyDescent="0.2">
      <c r="A97" s="99" t="str">
        <f t="array" ref="A97">IFERROR(INDEX('Annex 2 Designated EHV charges'!$A$11:$A$259, MATCH(0, IF(ISBLANK('Annex 2 Designated EHV charges'!$A$11:$A$259),1, COUNTIF(A$4:$A96, 'Annex 2 Designated EHV charges'!$A$11:$A$259)), 0)),"")</f>
        <v/>
      </c>
      <c r="B97" s="99" t="str">
        <f>IF($A97="","",VLOOKUP($A97,'Annex 2 Designated EHV charges'!$A:$O,2,0))</f>
        <v/>
      </c>
      <c r="C97" s="100" t="str">
        <f>IF($A97="","",VLOOKUP($A97,'Annex 2 Designated EHV charges'!$A:$O,3,0))</f>
        <v/>
      </c>
      <c r="D97" s="99" t="str">
        <f>IF($A97="","",VLOOKUP($A97,'Annex 2 Designated EHV charges'!$A:$O,7,0))</f>
        <v/>
      </c>
      <c r="E97" s="104" t="str">
        <f>IFERROR(IF(VLOOKUP($A97,'Annex 2 Designated EHV charges'!$A:$O,9,FALSE)=0,"",VLOOKUP($A97,'Annex 2 Designated EHV charges'!$A:$O,9,FALSE)),"")</f>
        <v/>
      </c>
      <c r="F97" s="105" t="str">
        <f>IFERROR(IF(VLOOKUP($A97,'Annex 2 Designated EHV charges'!$A:$O,10,FALSE)=0,"",VLOOKUP($A97,'Annex 2 Designated EHV charges'!$A:$O,10,FALSE)),"")</f>
        <v/>
      </c>
      <c r="G97" s="106" t="str">
        <f>IFERROR(IF(VLOOKUP($A97,'Annex 2 Designated EHV charges'!$A:$O,11,FALSE)=0,"",VLOOKUP($A97,'Annex 2 Designated EHV charges'!$A:$O,11,FALSE)),"")</f>
        <v/>
      </c>
      <c r="H97" s="106" t="str">
        <f>IFERROR(IF(VLOOKUP($A97,'Annex 2 Designated EHV charges'!$A:$O,12,FALSE)=0,"",VLOOKUP($A97,'Annex 2 Designated EHV charges'!$A:$O,12,FALSE)),"")</f>
        <v/>
      </c>
    </row>
    <row r="98" spans="1:8" ht="12.75" customHeight="1" x14ac:dyDescent="0.2">
      <c r="A98" s="99" t="str">
        <f t="array" ref="A98">IFERROR(INDEX('Annex 2 Designated EHV charges'!$A$11:$A$259, MATCH(0, IF(ISBLANK('Annex 2 Designated EHV charges'!$A$11:$A$259),1, COUNTIF(A$4:$A97, 'Annex 2 Designated EHV charges'!$A$11:$A$259)), 0)),"")</f>
        <v/>
      </c>
      <c r="B98" s="99" t="str">
        <f>IF($A98="","",VLOOKUP($A98,'Annex 2 Designated EHV charges'!$A:$O,2,0))</f>
        <v/>
      </c>
      <c r="C98" s="100" t="str">
        <f>IF($A98="","",VLOOKUP($A98,'Annex 2 Designated EHV charges'!$A:$O,3,0))</f>
        <v/>
      </c>
      <c r="D98" s="99" t="str">
        <f>IF($A98="","",VLOOKUP($A98,'Annex 2 Designated EHV charges'!$A:$O,7,0))</f>
        <v/>
      </c>
      <c r="E98" s="104" t="str">
        <f>IFERROR(IF(VLOOKUP($A98,'Annex 2 Designated EHV charges'!$A:$O,9,FALSE)=0,"",VLOOKUP($A98,'Annex 2 Designated EHV charges'!$A:$O,9,FALSE)),"")</f>
        <v/>
      </c>
      <c r="F98" s="105" t="str">
        <f>IFERROR(IF(VLOOKUP($A98,'Annex 2 Designated EHV charges'!$A:$O,10,FALSE)=0,"",VLOOKUP($A98,'Annex 2 Designated EHV charges'!$A:$O,10,FALSE)),"")</f>
        <v/>
      </c>
      <c r="G98" s="106" t="str">
        <f>IFERROR(IF(VLOOKUP($A98,'Annex 2 Designated EHV charges'!$A:$O,11,FALSE)=0,"",VLOOKUP($A98,'Annex 2 Designated EHV charges'!$A:$O,11,FALSE)),"")</f>
        <v/>
      </c>
      <c r="H98" s="106" t="str">
        <f>IFERROR(IF(VLOOKUP($A98,'Annex 2 Designated EHV charges'!$A:$O,12,FALSE)=0,"",VLOOKUP($A98,'Annex 2 Designated EHV charges'!$A:$O,12,FALSE)),"")</f>
        <v/>
      </c>
    </row>
    <row r="99" spans="1:8" ht="12.75" customHeight="1" x14ac:dyDescent="0.2">
      <c r="A99" s="99" t="str">
        <f t="array" ref="A99">IFERROR(INDEX('Annex 2 Designated EHV charges'!$A$11:$A$259, MATCH(0, IF(ISBLANK('Annex 2 Designated EHV charges'!$A$11:$A$259),1, COUNTIF(A$4:$A98, 'Annex 2 Designated EHV charges'!$A$11:$A$259)), 0)),"")</f>
        <v/>
      </c>
      <c r="B99" s="99" t="str">
        <f>IF($A99="","",VLOOKUP($A99,'Annex 2 Designated EHV charges'!$A:$O,2,0))</f>
        <v/>
      </c>
      <c r="C99" s="100" t="str">
        <f>IF($A99="","",VLOOKUP($A99,'Annex 2 Designated EHV charges'!$A:$O,3,0))</f>
        <v/>
      </c>
      <c r="D99" s="99" t="str">
        <f>IF($A99="","",VLOOKUP($A99,'Annex 2 Designated EHV charges'!$A:$O,7,0))</f>
        <v/>
      </c>
      <c r="E99" s="104" t="str">
        <f>IFERROR(IF(VLOOKUP($A99,'Annex 2 Designated EHV charges'!$A:$O,9,FALSE)=0,"",VLOOKUP($A99,'Annex 2 Designated EHV charges'!$A:$O,9,FALSE)),"")</f>
        <v/>
      </c>
      <c r="F99" s="105" t="str">
        <f>IFERROR(IF(VLOOKUP($A99,'Annex 2 Designated EHV charges'!$A:$O,10,FALSE)=0,"",VLOOKUP($A99,'Annex 2 Designated EHV charges'!$A:$O,10,FALSE)),"")</f>
        <v/>
      </c>
      <c r="G99" s="106" t="str">
        <f>IFERROR(IF(VLOOKUP($A99,'Annex 2 Designated EHV charges'!$A:$O,11,FALSE)=0,"",VLOOKUP($A99,'Annex 2 Designated EHV charges'!$A:$O,11,FALSE)),"")</f>
        <v/>
      </c>
      <c r="H99" s="106" t="str">
        <f>IFERROR(IF(VLOOKUP($A99,'Annex 2 Designated EHV charges'!$A:$O,12,FALSE)=0,"",VLOOKUP($A99,'Annex 2 Designated EHV charges'!$A:$O,12,FALSE)),"")</f>
        <v/>
      </c>
    </row>
    <row r="100" spans="1:8" ht="12.75" customHeight="1" x14ac:dyDescent="0.2">
      <c r="A100" s="99" t="str">
        <f t="array" ref="A100">IFERROR(INDEX('Annex 2 Designated EHV charges'!$A$11:$A$259, MATCH(0, IF(ISBLANK('Annex 2 Designated EHV charges'!$A$11:$A$259),1, COUNTIF(A$4:$A99, 'Annex 2 Designated EHV charges'!$A$11:$A$259)), 0)),"")</f>
        <v/>
      </c>
      <c r="B100" s="99" t="str">
        <f>IF($A100="","",VLOOKUP($A100,'Annex 2 Designated EHV charges'!$A:$O,2,0))</f>
        <v/>
      </c>
      <c r="C100" s="100" t="str">
        <f>IF($A100="","",VLOOKUP($A100,'Annex 2 Designated EHV charges'!$A:$O,3,0))</f>
        <v/>
      </c>
      <c r="D100" s="99" t="str">
        <f>IF($A100="","",VLOOKUP($A100,'Annex 2 Designated EHV charges'!$A:$O,7,0))</f>
        <v/>
      </c>
      <c r="E100" s="104" t="str">
        <f>IFERROR(IF(VLOOKUP($A100,'Annex 2 Designated EHV charges'!$A:$O,9,FALSE)=0,"",VLOOKUP($A100,'Annex 2 Designated EHV charges'!$A:$O,9,FALSE)),"")</f>
        <v/>
      </c>
      <c r="F100" s="105" t="str">
        <f>IFERROR(IF(VLOOKUP($A100,'Annex 2 Designated EHV charges'!$A:$O,10,FALSE)=0,"",VLOOKUP($A100,'Annex 2 Designated EHV charges'!$A:$O,10,FALSE)),"")</f>
        <v/>
      </c>
      <c r="G100" s="106" t="str">
        <f>IFERROR(IF(VLOOKUP($A100,'Annex 2 Designated EHV charges'!$A:$O,11,FALSE)=0,"",VLOOKUP($A100,'Annex 2 Designated EHV charges'!$A:$O,11,FALSE)),"")</f>
        <v/>
      </c>
      <c r="H100" s="106" t="str">
        <f>IFERROR(IF(VLOOKUP($A100,'Annex 2 Designated EHV charges'!$A:$O,12,FALSE)=0,"",VLOOKUP($A100,'Annex 2 Designated EHV charges'!$A:$O,12,FALSE)),"")</f>
        <v/>
      </c>
    </row>
    <row r="101" spans="1:8" ht="12.75" customHeight="1" x14ac:dyDescent="0.2">
      <c r="A101" s="99" t="str">
        <f t="array" ref="A101">IFERROR(INDEX('Annex 2 Designated EHV charges'!$A$11:$A$259, MATCH(0, IF(ISBLANK('Annex 2 Designated EHV charges'!$A$11:$A$259),1, COUNTIF(A$4:$A100, 'Annex 2 Designated EHV charges'!$A$11:$A$259)), 0)),"")</f>
        <v/>
      </c>
      <c r="B101" s="99" t="str">
        <f>IF($A101="","",VLOOKUP($A101,'Annex 2 Designated EHV charges'!$A:$O,2,0))</f>
        <v/>
      </c>
      <c r="C101" s="100" t="str">
        <f>IF($A101="","",VLOOKUP($A101,'Annex 2 Designated EHV charges'!$A:$O,3,0))</f>
        <v/>
      </c>
      <c r="D101" s="99" t="str">
        <f>IF($A101="","",VLOOKUP($A101,'Annex 2 Designated EHV charges'!$A:$O,7,0))</f>
        <v/>
      </c>
      <c r="E101" s="104" t="str">
        <f>IFERROR(IF(VLOOKUP($A101,'Annex 2 Designated EHV charges'!$A:$O,9,FALSE)=0,"",VLOOKUP($A101,'Annex 2 Designated EHV charges'!$A:$O,9,FALSE)),"")</f>
        <v/>
      </c>
      <c r="F101" s="105" t="str">
        <f>IFERROR(IF(VLOOKUP($A101,'Annex 2 Designated EHV charges'!$A:$O,10,FALSE)=0,"",VLOOKUP($A101,'Annex 2 Designated EHV charges'!$A:$O,10,FALSE)),"")</f>
        <v/>
      </c>
      <c r="G101" s="106" t="str">
        <f>IFERROR(IF(VLOOKUP($A101,'Annex 2 Designated EHV charges'!$A:$O,11,FALSE)=0,"",VLOOKUP($A101,'Annex 2 Designated EHV charges'!$A:$O,11,FALSE)),"")</f>
        <v/>
      </c>
      <c r="H101" s="106" t="str">
        <f>IFERROR(IF(VLOOKUP($A101,'Annex 2 Designated EHV charges'!$A:$O,12,FALSE)=0,"",VLOOKUP($A101,'Annex 2 Designated EHV charges'!$A:$O,12,FALSE)),"")</f>
        <v/>
      </c>
    </row>
    <row r="102" spans="1:8" ht="12.75" customHeight="1" x14ac:dyDescent="0.2">
      <c r="A102" s="99" t="str">
        <f t="array" ref="A102">IFERROR(INDEX('Annex 2 Designated EHV charges'!$A$11:$A$259, MATCH(0, IF(ISBLANK('Annex 2 Designated EHV charges'!$A$11:$A$259),1, COUNTIF(A$4:$A101, 'Annex 2 Designated EHV charges'!$A$11:$A$259)), 0)),"")</f>
        <v/>
      </c>
      <c r="B102" s="99" t="str">
        <f>IF($A102="","",VLOOKUP($A102,'Annex 2 Designated EHV charges'!$A:$O,2,0))</f>
        <v/>
      </c>
      <c r="C102" s="100" t="str">
        <f>IF($A102="","",VLOOKUP($A102,'Annex 2 Designated EHV charges'!$A:$O,3,0))</f>
        <v/>
      </c>
      <c r="D102" s="99" t="str">
        <f>IF($A102="","",VLOOKUP($A102,'Annex 2 Designated EHV charges'!$A:$O,7,0))</f>
        <v/>
      </c>
      <c r="E102" s="104" t="str">
        <f>IFERROR(IF(VLOOKUP($A102,'Annex 2 Designated EHV charges'!$A:$O,9,FALSE)=0,"",VLOOKUP($A102,'Annex 2 Designated EHV charges'!$A:$O,9,FALSE)),"")</f>
        <v/>
      </c>
      <c r="F102" s="105" t="str">
        <f>IFERROR(IF(VLOOKUP($A102,'Annex 2 Designated EHV charges'!$A:$O,10,FALSE)=0,"",VLOOKUP($A102,'Annex 2 Designated EHV charges'!$A:$O,10,FALSE)),"")</f>
        <v/>
      </c>
      <c r="G102" s="106" t="str">
        <f>IFERROR(IF(VLOOKUP($A102,'Annex 2 Designated EHV charges'!$A:$O,11,FALSE)=0,"",VLOOKUP($A102,'Annex 2 Designated EHV charges'!$A:$O,11,FALSE)),"")</f>
        <v/>
      </c>
      <c r="H102" s="106" t="str">
        <f>IFERROR(IF(VLOOKUP($A102,'Annex 2 Designated EHV charges'!$A:$O,12,FALSE)=0,"",VLOOKUP($A102,'Annex 2 Designated EHV charges'!$A:$O,12,FALSE)),"")</f>
        <v/>
      </c>
    </row>
    <row r="103" spans="1:8" ht="12.75" customHeight="1" x14ac:dyDescent="0.2">
      <c r="A103" s="99" t="str">
        <f t="array" ref="A103">IFERROR(INDEX('Annex 2 Designated EHV charges'!$A$11:$A$259, MATCH(0, IF(ISBLANK('Annex 2 Designated EHV charges'!$A$11:$A$259),1, COUNTIF(A$4:$A102, 'Annex 2 Designated EHV charges'!$A$11:$A$259)), 0)),"")</f>
        <v/>
      </c>
      <c r="B103" s="99" t="str">
        <f>IF($A103="","",VLOOKUP($A103,'Annex 2 Designated EHV charges'!$A:$O,2,0))</f>
        <v/>
      </c>
      <c r="C103" s="100" t="str">
        <f>IF($A103="","",VLOOKUP($A103,'Annex 2 Designated EHV charges'!$A:$O,3,0))</f>
        <v/>
      </c>
      <c r="D103" s="99" t="str">
        <f>IF($A103="","",VLOOKUP($A103,'Annex 2 Designated EHV charges'!$A:$O,7,0))</f>
        <v/>
      </c>
      <c r="E103" s="104" t="str">
        <f>IFERROR(IF(VLOOKUP($A103,'Annex 2 Designated EHV charges'!$A:$O,9,FALSE)=0,"",VLOOKUP($A103,'Annex 2 Designated EHV charges'!$A:$O,9,FALSE)),"")</f>
        <v/>
      </c>
      <c r="F103" s="105" t="str">
        <f>IFERROR(IF(VLOOKUP($A103,'Annex 2 Designated EHV charges'!$A:$O,10,FALSE)=0,"",VLOOKUP($A103,'Annex 2 Designated EHV charges'!$A:$O,10,FALSE)),"")</f>
        <v/>
      </c>
      <c r="G103" s="106" t="str">
        <f>IFERROR(IF(VLOOKUP($A103,'Annex 2 Designated EHV charges'!$A:$O,11,FALSE)=0,"",VLOOKUP($A103,'Annex 2 Designated EHV charges'!$A:$O,11,FALSE)),"")</f>
        <v/>
      </c>
      <c r="H103" s="106" t="str">
        <f>IFERROR(IF(VLOOKUP($A103,'Annex 2 Designated EHV charges'!$A:$O,12,FALSE)=0,"",VLOOKUP($A103,'Annex 2 Designated EHV charges'!$A:$O,12,FALSE)),"")</f>
        <v/>
      </c>
    </row>
    <row r="104" spans="1:8" ht="12.75" customHeight="1" x14ac:dyDescent="0.2">
      <c r="A104" s="99" t="str">
        <f t="array" ref="A104">IFERROR(INDEX('Annex 2 Designated EHV charges'!$A$11:$A$259, MATCH(0, IF(ISBLANK('Annex 2 Designated EHV charges'!$A$11:$A$259),1, COUNTIF(A$4:$A103, 'Annex 2 Designated EHV charges'!$A$11:$A$259)), 0)),"")</f>
        <v/>
      </c>
      <c r="B104" s="99" t="str">
        <f>IF($A104="","",VLOOKUP($A104,'Annex 2 Designated EHV charges'!$A:$O,2,0))</f>
        <v/>
      </c>
      <c r="C104" s="100" t="str">
        <f>IF($A104="","",VLOOKUP($A104,'Annex 2 Designated EHV charges'!$A:$O,3,0))</f>
        <v/>
      </c>
      <c r="D104" s="99" t="str">
        <f>IF($A104="","",VLOOKUP($A104,'Annex 2 Designated EHV charges'!$A:$O,7,0))</f>
        <v/>
      </c>
      <c r="E104" s="104" t="str">
        <f>IFERROR(IF(VLOOKUP($A104,'Annex 2 Designated EHV charges'!$A:$O,9,FALSE)=0,"",VLOOKUP($A104,'Annex 2 Designated EHV charges'!$A:$O,9,FALSE)),"")</f>
        <v/>
      </c>
      <c r="F104" s="105" t="str">
        <f>IFERROR(IF(VLOOKUP($A104,'Annex 2 Designated EHV charges'!$A:$O,10,FALSE)=0,"",VLOOKUP($A104,'Annex 2 Designated EHV charges'!$A:$O,10,FALSE)),"")</f>
        <v/>
      </c>
      <c r="G104" s="106" t="str">
        <f>IFERROR(IF(VLOOKUP($A104,'Annex 2 Designated EHV charges'!$A:$O,11,FALSE)=0,"",VLOOKUP($A104,'Annex 2 Designated EHV charges'!$A:$O,11,FALSE)),"")</f>
        <v/>
      </c>
      <c r="H104" s="106" t="str">
        <f>IFERROR(IF(VLOOKUP($A104,'Annex 2 Designated EHV charges'!$A:$O,12,FALSE)=0,"",VLOOKUP($A104,'Annex 2 Designated EHV charges'!$A:$O,12,FALSE)),"")</f>
        <v/>
      </c>
    </row>
    <row r="105" spans="1:8" ht="12.75" customHeight="1" x14ac:dyDescent="0.2">
      <c r="A105" s="99" t="str">
        <f t="array" ref="A105">IFERROR(INDEX('Annex 2 Designated EHV charges'!$A$11:$A$259, MATCH(0, IF(ISBLANK('Annex 2 Designated EHV charges'!$A$11:$A$259),1, COUNTIF(A$4:$A104, 'Annex 2 Designated EHV charges'!$A$11:$A$259)), 0)),"")</f>
        <v/>
      </c>
      <c r="B105" s="99" t="str">
        <f>IF($A105="","",VLOOKUP($A105,'Annex 2 Designated EHV charges'!$A:$O,2,0))</f>
        <v/>
      </c>
      <c r="C105" s="100" t="str">
        <f>IF($A105="","",VLOOKUP($A105,'Annex 2 Designated EHV charges'!$A:$O,3,0))</f>
        <v/>
      </c>
      <c r="D105" s="99" t="str">
        <f>IF($A105="","",VLOOKUP($A105,'Annex 2 Designated EHV charges'!$A:$O,7,0))</f>
        <v/>
      </c>
      <c r="E105" s="104" t="str">
        <f>IFERROR(IF(VLOOKUP($A105,'Annex 2 Designated EHV charges'!$A:$O,9,FALSE)=0,"",VLOOKUP($A105,'Annex 2 Designated EHV charges'!$A:$O,9,FALSE)),"")</f>
        <v/>
      </c>
      <c r="F105" s="105" t="str">
        <f>IFERROR(IF(VLOOKUP($A105,'Annex 2 Designated EHV charges'!$A:$O,10,FALSE)=0,"",VLOOKUP($A105,'Annex 2 Designated EHV charges'!$A:$O,10,FALSE)),"")</f>
        <v/>
      </c>
      <c r="G105" s="106" t="str">
        <f>IFERROR(IF(VLOOKUP($A105,'Annex 2 Designated EHV charges'!$A:$O,11,FALSE)=0,"",VLOOKUP($A105,'Annex 2 Designated EHV charges'!$A:$O,11,FALSE)),"")</f>
        <v/>
      </c>
      <c r="H105" s="106" t="str">
        <f>IFERROR(IF(VLOOKUP($A105,'Annex 2 Designated EHV charges'!$A:$O,12,FALSE)=0,"",VLOOKUP($A105,'Annex 2 Designated EHV charges'!$A:$O,12,FALSE)),"")</f>
        <v/>
      </c>
    </row>
    <row r="106" spans="1:8" ht="12.75" customHeight="1" x14ac:dyDescent="0.2">
      <c r="A106" s="99" t="str">
        <f t="array" ref="A106">IFERROR(INDEX('Annex 2 Designated EHV charges'!$A$11:$A$259, MATCH(0, IF(ISBLANK('Annex 2 Designated EHV charges'!$A$11:$A$259),1, COUNTIF(A$4:$A105, 'Annex 2 Designated EHV charges'!$A$11:$A$259)), 0)),"")</f>
        <v/>
      </c>
      <c r="B106" s="99" t="str">
        <f>IF($A106="","",VLOOKUP($A106,'Annex 2 Designated EHV charges'!$A:$O,2,0))</f>
        <v/>
      </c>
      <c r="C106" s="100" t="str">
        <f>IF($A106="","",VLOOKUP($A106,'Annex 2 Designated EHV charges'!$A:$O,3,0))</f>
        <v/>
      </c>
      <c r="D106" s="99" t="str">
        <f>IF($A106="","",VLOOKUP($A106,'Annex 2 Designated EHV charges'!$A:$O,7,0))</f>
        <v/>
      </c>
      <c r="E106" s="104" t="str">
        <f>IFERROR(IF(VLOOKUP($A106,'Annex 2 Designated EHV charges'!$A:$O,9,FALSE)=0,"",VLOOKUP($A106,'Annex 2 Designated EHV charges'!$A:$O,9,FALSE)),"")</f>
        <v/>
      </c>
      <c r="F106" s="105" t="str">
        <f>IFERROR(IF(VLOOKUP($A106,'Annex 2 Designated EHV charges'!$A:$O,10,FALSE)=0,"",VLOOKUP($A106,'Annex 2 Designated EHV charges'!$A:$O,10,FALSE)),"")</f>
        <v/>
      </c>
      <c r="G106" s="106" t="str">
        <f>IFERROR(IF(VLOOKUP($A106,'Annex 2 Designated EHV charges'!$A:$O,11,FALSE)=0,"",VLOOKUP($A106,'Annex 2 Designated EHV charges'!$A:$O,11,FALSE)),"")</f>
        <v/>
      </c>
      <c r="H106" s="106" t="str">
        <f>IFERROR(IF(VLOOKUP($A106,'Annex 2 Designated EHV charges'!$A:$O,12,FALSE)=0,"",VLOOKUP($A106,'Annex 2 Designated EHV charges'!$A:$O,12,FALSE)),"")</f>
        <v/>
      </c>
    </row>
    <row r="107" spans="1:8" ht="12.75" customHeight="1" x14ac:dyDescent="0.2">
      <c r="A107" s="99" t="str">
        <f t="array" ref="A107">IFERROR(INDEX('Annex 2 Designated EHV charges'!$A$11:$A$259, MATCH(0, IF(ISBLANK('Annex 2 Designated EHV charges'!$A$11:$A$259),1, COUNTIF(A$4:$A106, 'Annex 2 Designated EHV charges'!$A$11:$A$259)), 0)),"")</f>
        <v/>
      </c>
      <c r="B107" s="99" t="str">
        <f>IF($A107="","",VLOOKUP($A107,'Annex 2 Designated EHV charges'!$A:$O,2,0))</f>
        <v/>
      </c>
      <c r="C107" s="100" t="str">
        <f>IF($A107="","",VLOOKUP($A107,'Annex 2 Designated EHV charges'!$A:$O,3,0))</f>
        <v/>
      </c>
      <c r="D107" s="99" t="str">
        <f>IF($A107="","",VLOOKUP($A107,'Annex 2 Designated EHV charges'!$A:$O,7,0))</f>
        <v/>
      </c>
      <c r="E107" s="104" t="str">
        <f>IFERROR(IF(VLOOKUP($A107,'Annex 2 Designated EHV charges'!$A:$O,9,FALSE)=0,"",VLOOKUP($A107,'Annex 2 Designated EHV charges'!$A:$O,9,FALSE)),"")</f>
        <v/>
      </c>
      <c r="F107" s="105" t="str">
        <f>IFERROR(IF(VLOOKUP($A107,'Annex 2 Designated EHV charges'!$A:$O,10,FALSE)=0,"",VLOOKUP($A107,'Annex 2 Designated EHV charges'!$A:$O,10,FALSE)),"")</f>
        <v/>
      </c>
      <c r="G107" s="106" t="str">
        <f>IFERROR(IF(VLOOKUP($A107,'Annex 2 Designated EHV charges'!$A:$O,11,FALSE)=0,"",VLOOKUP($A107,'Annex 2 Designated EHV charges'!$A:$O,11,FALSE)),"")</f>
        <v/>
      </c>
      <c r="H107" s="106" t="str">
        <f>IFERROR(IF(VLOOKUP($A107,'Annex 2 Designated EHV charges'!$A:$O,12,FALSE)=0,"",VLOOKUP($A107,'Annex 2 Designated EHV charges'!$A:$O,12,FALSE)),"")</f>
        <v/>
      </c>
    </row>
    <row r="108" spans="1:8" ht="12.75" customHeight="1" x14ac:dyDescent="0.2">
      <c r="A108" s="99" t="str">
        <f t="array" ref="A108">IFERROR(INDEX('Annex 2 Designated EHV charges'!$A$11:$A$259, MATCH(0, IF(ISBLANK('Annex 2 Designated EHV charges'!$A$11:$A$259),1, COUNTIF(A$4:$A107, 'Annex 2 Designated EHV charges'!$A$11:$A$259)), 0)),"")</f>
        <v/>
      </c>
      <c r="B108" s="99" t="str">
        <f>IF($A108="","",VLOOKUP($A108,'Annex 2 Designated EHV charges'!$A:$O,2,0))</f>
        <v/>
      </c>
      <c r="C108" s="100" t="str">
        <f>IF($A108="","",VLOOKUP($A108,'Annex 2 Designated EHV charges'!$A:$O,3,0))</f>
        <v/>
      </c>
      <c r="D108" s="99" t="str">
        <f>IF($A108="","",VLOOKUP($A108,'Annex 2 Designated EHV charges'!$A:$O,7,0))</f>
        <v/>
      </c>
      <c r="E108" s="104" t="str">
        <f>IFERROR(IF(VLOOKUP($A108,'Annex 2 Designated EHV charges'!$A:$O,9,FALSE)=0,"",VLOOKUP($A108,'Annex 2 Designated EHV charges'!$A:$O,9,FALSE)),"")</f>
        <v/>
      </c>
      <c r="F108" s="105" t="str">
        <f>IFERROR(IF(VLOOKUP($A108,'Annex 2 Designated EHV charges'!$A:$O,10,FALSE)=0,"",VLOOKUP($A108,'Annex 2 Designated EHV charges'!$A:$O,10,FALSE)),"")</f>
        <v/>
      </c>
      <c r="G108" s="106" t="str">
        <f>IFERROR(IF(VLOOKUP($A108,'Annex 2 Designated EHV charges'!$A:$O,11,FALSE)=0,"",VLOOKUP($A108,'Annex 2 Designated EHV charges'!$A:$O,11,FALSE)),"")</f>
        <v/>
      </c>
      <c r="H108" s="106" t="str">
        <f>IFERROR(IF(VLOOKUP($A108,'Annex 2 Designated EHV charges'!$A:$O,12,FALSE)=0,"",VLOOKUP($A108,'Annex 2 Designated EHV charges'!$A:$O,12,FALSE)),"")</f>
        <v/>
      </c>
    </row>
    <row r="109" spans="1:8" ht="12.75" customHeight="1" x14ac:dyDescent="0.2">
      <c r="A109" s="99" t="str">
        <f t="array" ref="A109">IFERROR(INDEX('Annex 2 Designated EHV charges'!$A$11:$A$259, MATCH(0, IF(ISBLANK('Annex 2 Designated EHV charges'!$A$11:$A$259),1, COUNTIF(A$4:$A108, 'Annex 2 Designated EHV charges'!$A$11:$A$259)), 0)),"")</f>
        <v/>
      </c>
      <c r="B109" s="99" t="str">
        <f>IF($A109="","",VLOOKUP($A109,'Annex 2 Designated EHV charges'!$A:$O,2,0))</f>
        <v/>
      </c>
      <c r="C109" s="100" t="str">
        <f>IF($A109="","",VLOOKUP($A109,'Annex 2 Designated EHV charges'!$A:$O,3,0))</f>
        <v/>
      </c>
      <c r="D109" s="99" t="str">
        <f>IF($A109="","",VLOOKUP($A109,'Annex 2 Designated EHV charges'!$A:$O,7,0))</f>
        <v/>
      </c>
      <c r="E109" s="104" t="str">
        <f>IFERROR(IF(VLOOKUP($A109,'Annex 2 Designated EHV charges'!$A:$O,9,FALSE)=0,"",VLOOKUP($A109,'Annex 2 Designated EHV charges'!$A:$O,9,FALSE)),"")</f>
        <v/>
      </c>
      <c r="F109" s="105" t="str">
        <f>IFERROR(IF(VLOOKUP($A109,'Annex 2 Designated EHV charges'!$A:$O,10,FALSE)=0,"",VLOOKUP($A109,'Annex 2 Designated EHV charges'!$A:$O,10,FALSE)),"")</f>
        <v/>
      </c>
      <c r="G109" s="106" t="str">
        <f>IFERROR(IF(VLOOKUP($A109,'Annex 2 Designated EHV charges'!$A:$O,11,FALSE)=0,"",VLOOKUP($A109,'Annex 2 Designated EHV charges'!$A:$O,11,FALSE)),"")</f>
        <v/>
      </c>
      <c r="H109" s="106" t="str">
        <f>IFERROR(IF(VLOOKUP($A109,'Annex 2 Designated EHV charges'!$A:$O,12,FALSE)=0,"",VLOOKUP($A109,'Annex 2 Designated EHV charges'!$A:$O,12,FALSE)),"")</f>
        <v/>
      </c>
    </row>
    <row r="110" spans="1:8" ht="12.75" customHeight="1" x14ac:dyDescent="0.2">
      <c r="A110" s="99" t="str">
        <f t="array" ref="A110">IFERROR(INDEX('Annex 2 Designated EHV charges'!$A$11:$A$259, MATCH(0, IF(ISBLANK('Annex 2 Designated EHV charges'!$A$11:$A$259),1, COUNTIF(A$4:$A109, 'Annex 2 Designated EHV charges'!$A$11:$A$259)), 0)),"")</f>
        <v/>
      </c>
      <c r="B110" s="99" t="str">
        <f>IF($A110="","",VLOOKUP($A110,'Annex 2 Designated EHV charges'!$A:$O,2,0))</f>
        <v/>
      </c>
      <c r="C110" s="100" t="str">
        <f>IF($A110="","",VLOOKUP($A110,'Annex 2 Designated EHV charges'!$A:$O,3,0))</f>
        <v/>
      </c>
      <c r="D110" s="99" t="str">
        <f>IF($A110="","",VLOOKUP($A110,'Annex 2 Designated EHV charges'!$A:$O,7,0))</f>
        <v/>
      </c>
      <c r="E110" s="104" t="str">
        <f>IFERROR(IF(VLOOKUP($A110,'Annex 2 Designated EHV charges'!$A:$O,9,FALSE)=0,"",VLOOKUP($A110,'Annex 2 Designated EHV charges'!$A:$O,9,FALSE)),"")</f>
        <v/>
      </c>
      <c r="F110" s="105" t="str">
        <f>IFERROR(IF(VLOOKUP($A110,'Annex 2 Designated EHV charges'!$A:$O,10,FALSE)=0,"",VLOOKUP($A110,'Annex 2 Designated EHV charges'!$A:$O,10,FALSE)),"")</f>
        <v/>
      </c>
      <c r="G110" s="106" t="str">
        <f>IFERROR(IF(VLOOKUP($A110,'Annex 2 Designated EHV charges'!$A:$O,11,FALSE)=0,"",VLOOKUP($A110,'Annex 2 Designated EHV charges'!$A:$O,11,FALSE)),"")</f>
        <v/>
      </c>
      <c r="H110" s="106" t="str">
        <f>IFERROR(IF(VLOOKUP($A110,'Annex 2 Designated EHV charges'!$A:$O,12,FALSE)=0,"",VLOOKUP($A110,'Annex 2 Designated EHV charges'!$A:$O,12,FALSE)),"")</f>
        <v/>
      </c>
    </row>
    <row r="111" spans="1:8" ht="12.75" customHeight="1" x14ac:dyDescent="0.2">
      <c r="A111" s="99" t="str">
        <f t="array" ref="A111">IFERROR(INDEX('Annex 2 Designated EHV charges'!$A$11:$A$259, MATCH(0, IF(ISBLANK('Annex 2 Designated EHV charges'!$A$11:$A$259),1, COUNTIF(A$4:$A110, 'Annex 2 Designated EHV charges'!$A$11:$A$259)), 0)),"")</f>
        <v/>
      </c>
      <c r="B111" s="99" t="str">
        <f>IF($A111="","",VLOOKUP($A111,'Annex 2 Designated EHV charges'!$A:$O,2,0))</f>
        <v/>
      </c>
      <c r="C111" s="100" t="str">
        <f>IF($A111="","",VLOOKUP($A111,'Annex 2 Designated EHV charges'!$A:$O,3,0))</f>
        <v/>
      </c>
      <c r="D111" s="99" t="str">
        <f>IF($A111="","",VLOOKUP($A111,'Annex 2 Designated EHV charges'!$A:$O,7,0))</f>
        <v/>
      </c>
      <c r="E111" s="104" t="str">
        <f>IFERROR(IF(VLOOKUP($A111,'Annex 2 Designated EHV charges'!$A:$O,9,FALSE)=0,"",VLOOKUP($A111,'Annex 2 Designated EHV charges'!$A:$O,9,FALSE)),"")</f>
        <v/>
      </c>
      <c r="F111" s="105" t="str">
        <f>IFERROR(IF(VLOOKUP($A111,'Annex 2 Designated EHV charges'!$A:$O,10,FALSE)=0,"",VLOOKUP($A111,'Annex 2 Designated EHV charges'!$A:$O,10,FALSE)),"")</f>
        <v/>
      </c>
      <c r="G111" s="106" t="str">
        <f>IFERROR(IF(VLOOKUP($A111,'Annex 2 Designated EHV charges'!$A:$O,11,FALSE)=0,"",VLOOKUP($A111,'Annex 2 Designated EHV charges'!$A:$O,11,FALSE)),"")</f>
        <v/>
      </c>
      <c r="H111" s="106" t="str">
        <f>IFERROR(IF(VLOOKUP($A111,'Annex 2 Designated EHV charges'!$A:$O,12,FALSE)=0,"",VLOOKUP($A111,'Annex 2 Designated EHV charges'!$A:$O,12,FALSE)),"")</f>
        <v/>
      </c>
    </row>
    <row r="112" spans="1:8" ht="12.75" customHeight="1" x14ac:dyDescent="0.2">
      <c r="A112" s="99" t="str">
        <f t="array" ref="A112">IFERROR(INDEX('Annex 2 Designated EHV charges'!$A$11:$A$259, MATCH(0, IF(ISBLANK('Annex 2 Designated EHV charges'!$A$11:$A$259),1, COUNTIF(A$4:$A111, 'Annex 2 Designated EHV charges'!$A$11:$A$259)), 0)),"")</f>
        <v/>
      </c>
      <c r="B112" s="99" t="str">
        <f>IF($A112="","",VLOOKUP($A112,'Annex 2 Designated EHV charges'!$A:$O,2,0))</f>
        <v/>
      </c>
      <c r="C112" s="100" t="str">
        <f>IF($A112="","",VLOOKUP($A112,'Annex 2 Designated EHV charges'!$A:$O,3,0))</f>
        <v/>
      </c>
      <c r="D112" s="99" t="str">
        <f>IF($A112="","",VLOOKUP($A112,'Annex 2 Designated EHV charges'!$A:$O,7,0))</f>
        <v/>
      </c>
      <c r="E112" s="104" t="str">
        <f>IFERROR(IF(VLOOKUP($A112,'Annex 2 Designated EHV charges'!$A:$O,9,FALSE)=0,"",VLOOKUP($A112,'Annex 2 Designated EHV charges'!$A:$O,9,FALSE)),"")</f>
        <v/>
      </c>
      <c r="F112" s="105" t="str">
        <f>IFERROR(IF(VLOOKUP($A112,'Annex 2 Designated EHV charges'!$A:$O,10,FALSE)=0,"",VLOOKUP($A112,'Annex 2 Designated EHV charges'!$A:$O,10,FALSE)),"")</f>
        <v/>
      </c>
      <c r="G112" s="106" t="str">
        <f>IFERROR(IF(VLOOKUP($A112,'Annex 2 Designated EHV charges'!$A:$O,11,FALSE)=0,"",VLOOKUP($A112,'Annex 2 Designated EHV charges'!$A:$O,11,FALSE)),"")</f>
        <v/>
      </c>
      <c r="H112" s="106" t="str">
        <f>IFERROR(IF(VLOOKUP($A112,'Annex 2 Designated EHV charges'!$A:$O,12,FALSE)=0,"",VLOOKUP($A112,'Annex 2 Designated EHV charges'!$A:$O,12,FALSE)),"")</f>
        <v/>
      </c>
    </row>
    <row r="113" spans="1:8" ht="12.75" customHeight="1" x14ac:dyDescent="0.2">
      <c r="A113" s="99" t="str">
        <f t="array" ref="A113">IFERROR(INDEX('Annex 2 Designated EHV charges'!$A$11:$A$259, MATCH(0, IF(ISBLANK('Annex 2 Designated EHV charges'!$A$11:$A$259),1, COUNTIF(A$4:$A112, 'Annex 2 Designated EHV charges'!$A$11:$A$259)), 0)),"")</f>
        <v/>
      </c>
      <c r="B113" s="99" t="str">
        <f>IF($A113="","",VLOOKUP($A113,'Annex 2 Designated EHV charges'!$A:$O,2,0))</f>
        <v/>
      </c>
      <c r="C113" s="100" t="str">
        <f>IF($A113="","",VLOOKUP($A113,'Annex 2 Designated EHV charges'!$A:$O,3,0))</f>
        <v/>
      </c>
      <c r="D113" s="99" t="str">
        <f>IF($A113="","",VLOOKUP($A113,'Annex 2 Designated EHV charges'!$A:$O,7,0))</f>
        <v/>
      </c>
      <c r="E113" s="104" t="str">
        <f>IFERROR(IF(VLOOKUP($A113,'Annex 2 Designated EHV charges'!$A:$O,9,FALSE)=0,"",VLOOKUP($A113,'Annex 2 Designated EHV charges'!$A:$O,9,FALSE)),"")</f>
        <v/>
      </c>
      <c r="F113" s="105" t="str">
        <f>IFERROR(IF(VLOOKUP($A113,'Annex 2 Designated EHV charges'!$A:$O,10,FALSE)=0,"",VLOOKUP($A113,'Annex 2 Designated EHV charges'!$A:$O,10,FALSE)),"")</f>
        <v/>
      </c>
      <c r="G113" s="106" t="str">
        <f>IFERROR(IF(VLOOKUP($A113,'Annex 2 Designated EHV charges'!$A:$O,11,FALSE)=0,"",VLOOKUP($A113,'Annex 2 Designated EHV charges'!$A:$O,11,FALSE)),"")</f>
        <v/>
      </c>
      <c r="H113" s="106" t="str">
        <f>IFERROR(IF(VLOOKUP($A113,'Annex 2 Designated EHV charges'!$A:$O,12,FALSE)=0,"",VLOOKUP($A113,'Annex 2 Designated EHV charges'!$A:$O,12,FALSE)),"")</f>
        <v/>
      </c>
    </row>
    <row r="114" spans="1:8" ht="12.75" customHeight="1" x14ac:dyDescent="0.2">
      <c r="A114" s="99" t="str">
        <f t="array" ref="A114">IFERROR(INDEX('Annex 2 Designated EHV charges'!$A$11:$A$259, MATCH(0, IF(ISBLANK('Annex 2 Designated EHV charges'!$A$11:$A$259),1, COUNTIF(A$4:$A113, 'Annex 2 Designated EHV charges'!$A$11:$A$259)), 0)),"")</f>
        <v/>
      </c>
      <c r="B114" s="99" t="str">
        <f>IF($A114="","",VLOOKUP($A114,'Annex 2 Designated EHV charges'!$A:$O,2,0))</f>
        <v/>
      </c>
      <c r="C114" s="100" t="str">
        <f>IF($A114="","",VLOOKUP($A114,'Annex 2 Designated EHV charges'!$A:$O,3,0))</f>
        <v/>
      </c>
      <c r="D114" s="99" t="str">
        <f>IF($A114="","",VLOOKUP($A114,'Annex 2 Designated EHV charges'!$A:$O,7,0))</f>
        <v/>
      </c>
      <c r="E114" s="104" t="str">
        <f>IFERROR(IF(VLOOKUP($A114,'Annex 2 Designated EHV charges'!$A:$O,9,FALSE)=0,"",VLOOKUP($A114,'Annex 2 Designated EHV charges'!$A:$O,9,FALSE)),"")</f>
        <v/>
      </c>
      <c r="F114" s="105" t="str">
        <f>IFERROR(IF(VLOOKUP($A114,'Annex 2 Designated EHV charges'!$A:$O,10,FALSE)=0,"",VLOOKUP($A114,'Annex 2 Designated EHV charges'!$A:$O,10,FALSE)),"")</f>
        <v/>
      </c>
      <c r="G114" s="106" t="str">
        <f>IFERROR(IF(VLOOKUP($A114,'Annex 2 Designated EHV charges'!$A:$O,11,FALSE)=0,"",VLOOKUP($A114,'Annex 2 Designated EHV charges'!$A:$O,11,FALSE)),"")</f>
        <v/>
      </c>
      <c r="H114" s="106" t="str">
        <f>IFERROR(IF(VLOOKUP($A114,'Annex 2 Designated EHV charges'!$A:$O,12,FALSE)=0,"",VLOOKUP($A114,'Annex 2 Designated EHV charges'!$A:$O,12,FALSE)),"")</f>
        <v/>
      </c>
    </row>
    <row r="115" spans="1:8" ht="12.75" customHeight="1" x14ac:dyDescent="0.2">
      <c r="A115" s="99" t="str">
        <f t="array" ref="A115">IFERROR(INDEX('Annex 2 Designated EHV charges'!$A$11:$A$259, MATCH(0, IF(ISBLANK('Annex 2 Designated EHV charges'!$A$11:$A$259),1, COUNTIF(A$4:$A114, 'Annex 2 Designated EHV charges'!$A$11:$A$259)), 0)),"")</f>
        <v/>
      </c>
      <c r="B115" s="99" t="str">
        <f>IF($A115="","",VLOOKUP($A115,'Annex 2 Designated EHV charges'!$A:$O,2,0))</f>
        <v/>
      </c>
      <c r="C115" s="100" t="str">
        <f>IF($A115="","",VLOOKUP($A115,'Annex 2 Designated EHV charges'!$A:$O,3,0))</f>
        <v/>
      </c>
      <c r="D115" s="99" t="str">
        <f>IF($A115="","",VLOOKUP($A115,'Annex 2 Designated EHV charges'!$A:$O,7,0))</f>
        <v/>
      </c>
      <c r="E115" s="104" t="str">
        <f>IFERROR(IF(VLOOKUP($A115,'Annex 2 Designated EHV charges'!$A:$O,9,FALSE)=0,"",VLOOKUP($A115,'Annex 2 Designated EHV charges'!$A:$O,9,FALSE)),"")</f>
        <v/>
      </c>
      <c r="F115" s="105" t="str">
        <f>IFERROR(IF(VLOOKUP($A115,'Annex 2 Designated EHV charges'!$A:$O,10,FALSE)=0,"",VLOOKUP($A115,'Annex 2 Designated EHV charges'!$A:$O,10,FALSE)),"")</f>
        <v/>
      </c>
      <c r="G115" s="106" t="str">
        <f>IFERROR(IF(VLOOKUP($A115,'Annex 2 Designated EHV charges'!$A:$O,11,FALSE)=0,"",VLOOKUP($A115,'Annex 2 Designated EHV charges'!$A:$O,11,FALSE)),"")</f>
        <v/>
      </c>
      <c r="H115" s="106" t="str">
        <f>IFERROR(IF(VLOOKUP($A115,'Annex 2 Designated EHV charges'!$A:$O,12,FALSE)=0,"",VLOOKUP($A115,'Annex 2 Designated EHV charges'!$A:$O,12,FALSE)),"")</f>
        <v/>
      </c>
    </row>
    <row r="116" spans="1:8" ht="12.75" customHeight="1" x14ac:dyDescent="0.2">
      <c r="A116" s="99" t="str">
        <f t="array" ref="A116">IFERROR(INDEX('Annex 2 Designated EHV charges'!$A$11:$A$259, MATCH(0, IF(ISBLANK('Annex 2 Designated EHV charges'!$A$11:$A$259),1, COUNTIF(A$4:$A115, 'Annex 2 Designated EHV charges'!$A$11:$A$259)), 0)),"")</f>
        <v/>
      </c>
      <c r="B116" s="99" t="str">
        <f>IF($A116="","",VLOOKUP($A116,'Annex 2 Designated EHV charges'!$A:$O,2,0))</f>
        <v/>
      </c>
      <c r="C116" s="100" t="str">
        <f>IF($A116="","",VLOOKUP($A116,'Annex 2 Designated EHV charges'!$A:$O,3,0))</f>
        <v/>
      </c>
      <c r="D116" s="99" t="str">
        <f>IF($A116="","",VLOOKUP($A116,'Annex 2 Designated EHV charges'!$A:$O,7,0))</f>
        <v/>
      </c>
      <c r="E116" s="104" t="str">
        <f>IFERROR(IF(VLOOKUP($A116,'Annex 2 Designated EHV charges'!$A:$O,9,FALSE)=0,"",VLOOKUP($A116,'Annex 2 Designated EHV charges'!$A:$O,9,FALSE)),"")</f>
        <v/>
      </c>
      <c r="F116" s="105" t="str">
        <f>IFERROR(IF(VLOOKUP($A116,'Annex 2 Designated EHV charges'!$A:$O,10,FALSE)=0,"",VLOOKUP($A116,'Annex 2 Designated EHV charges'!$A:$O,10,FALSE)),"")</f>
        <v/>
      </c>
      <c r="G116" s="106" t="str">
        <f>IFERROR(IF(VLOOKUP($A116,'Annex 2 Designated EHV charges'!$A:$O,11,FALSE)=0,"",VLOOKUP($A116,'Annex 2 Designated EHV charges'!$A:$O,11,FALSE)),"")</f>
        <v/>
      </c>
      <c r="H116" s="106" t="str">
        <f>IFERROR(IF(VLOOKUP($A116,'Annex 2 Designated EHV charges'!$A:$O,12,FALSE)=0,"",VLOOKUP($A116,'Annex 2 Designated EHV charges'!$A:$O,12,FALSE)),"")</f>
        <v/>
      </c>
    </row>
    <row r="117" spans="1:8" ht="12.75" customHeight="1" x14ac:dyDescent="0.2">
      <c r="A117" s="99" t="str">
        <f t="array" ref="A117">IFERROR(INDEX('Annex 2 Designated EHV charges'!$A$11:$A$259, MATCH(0, IF(ISBLANK('Annex 2 Designated EHV charges'!$A$11:$A$259),1, COUNTIF(A$4:$A116, 'Annex 2 Designated EHV charges'!$A$11:$A$259)), 0)),"")</f>
        <v/>
      </c>
      <c r="B117" s="99" t="str">
        <f>IF($A117="","",VLOOKUP($A117,'Annex 2 Designated EHV charges'!$A:$O,2,0))</f>
        <v/>
      </c>
      <c r="C117" s="100" t="str">
        <f>IF($A117="","",VLOOKUP($A117,'Annex 2 Designated EHV charges'!$A:$O,3,0))</f>
        <v/>
      </c>
      <c r="D117" s="99" t="str">
        <f>IF($A117="","",VLOOKUP($A117,'Annex 2 Designated EHV charges'!$A:$O,7,0))</f>
        <v/>
      </c>
      <c r="E117" s="104" t="str">
        <f>IFERROR(IF(VLOOKUP($A117,'Annex 2 Designated EHV charges'!$A:$O,9,FALSE)=0,"",VLOOKUP($A117,'Annex 2 Designated EHV charges'!$A:$O,9,FALSE)),"")</f>
        <v/>
      </c>
      <c r="F117" s="105" t="str">
        <f>IFERROR(IF(VLOOKUP($A117,'Annex 2 Designated EHV charges'!$A:$O,10,FALSE)=0,"",VLOOKUP($A117,'Annex 2 Designated EHV charges'!$A:$O,10,FALSE)),"")</f>
        <v/>
      </c>
      <c r="G117" s="106" t="str">
        <f>IFERROR(IF(VLOOKUP($A117,'Annex 2 Designated EHV charges'!$A:$O,11,FALSE)=0,"",VLOOKUP($A117,'Annex 2 Designated EHV charges'!$A:$O,11,FALSE)),"")</f>
        <v/>
      </c>
      <c r="H117" s="106" t="str">
        <f>IFERROR(IF(VLOOKUP($A117,'Annex 2 Designated EHV charges'!$A:$O,12,FALSE)=0,"",VLOOKUP($A117,'Annex 2 Designated EHV charges'!$A:$O,12,FALSE)),"")</f>
        <v/>
      </c>
    </row>
    <row r="118" spans="1:8" ht="12.75" customHeight="1" x14ac:dyDescent="0.2">
      <c r="A118" s="99" t="str">
        <f t="array" ref="A118">IFERROR(INDEX('Annex 2 Designated EHV charges'!$A$11:$A$259, MATCH(0, IF(ISBLANK('Annex 2 Designated EHV charges'!$A$11:$A$259),1, COUNTIF(A$4:$A117, 'Annex 2 Designated EHV charges'!$A$11:$A$259)), 0)),"")</f>
        <v/>
      </c>
      <c r="B118" s="99" t="str">
        <f>IF($A118="","",VLOOKUP($A118,'Annex 2 Designated EHV charges'!$A:$O,2,0))</f>
        <v/>
      </c>
      <c r="C118" s="100" t="str">
        <f>IF($A118="","",VLOOKUP($A118,'Annex 2 Designated EHV charges'!$A:$O,3,0))</f>
        <v/>
      </c>
      <c r="D118" s="99" t="str">
        <f>IF($A118="","",VLOOKUP($A118,'Annex 2 Designated EHV charges'!$A:$O,7,0))</f>
        <v/>
      </c>
      <c r="E118" s="104" t="str">
        <f>IFERROR(IF(VLOOKUP($A118,'Annex 2 Designated EHV charges'!$A:$O,9,FALSE)=0,"",VLOOKUP($A118,'Annex 2 Designated EHV charges'!$A:$O,9,FALSE)),"")</f>
        <v/>
      </c>
      <c r="F118" s="105" t="str">
        <f>IFERROR(IF(VLOOKUP($A118,'Annex 2 Designated EHV charges'!$A:$O,10,FALSE)=0,"",VLOOKUP($A118,'Annex 2 Designated EHV charges'!$A:$O,10,FALSE)),"")</f>
        <v/>
      </c>
      <c r="G118" s="106" t="str">
        <f>IFERROR(IF(VLOOKUP($A118,'Annex 2 Designated EHV charges'!$A:$O,11,FALSE)=0,"",VLOOKUP($A118,'Annex 2 Designated EHV charges'!$A:$O,11,FALSE)),"")</f>
        <v/>
      </c>
      <c r="H118" s="106" t="str">
        <f>IFERROR(IF(VLOOKUP($A118,'Annex 2 Designated EHV charges'!$A:$O,12,FALSE)=0,"",VLOOKUP($A118,'Annex 2 Designated EHV charges'!$A:$O,12,FALSE)),"")</f>
        <v/>
      </c>
    </row>
    <row r="119" spans="1:8" ht="12.75" customHeight="1" x14ac:dyDescent="0.2">
      <c r="A119" s="99" t="str">
        <f t="array" ref="A119">IFERROR(INDEX('Annex 2 Designated EHV charges'!$A$11:$A$259, MATCH(0, IF(ISBLANK('Annex 2 Designated EHV charges'!$A$11:$A$259),1, COUNTIF(A$4:$A118, 'Annex 2 Designated EHV charges'!$A$11:$A$259)), 0)),"")</f>
        <v/>
      </c>
      <c r="B119" s="99" t="str">
        <f>IF($A119="","",VLOOKUP($A119,'Annex 2 Designated EHV charges'!$A:$O,2,0))</f>
        <v/>
      </c>
      <c r="C119" s="100" t="str">
        <f>IF($A119="","",VLOOKUP($A119,'Annex 2 Designated EHV charges'!$A:$O,3,0))</f>
        <v/>
      </c>
      <c r="D119" s="99" t="str">
        <f>IF($A119="","",VLOOKUP($A119,'Annex 2 Designated EHV charges'!$A:$O,7,0))</f>
        <v/>
      </c>
      <c r="E119" s="104" t="str">
        <f>IFERROR(IF(VLOOKUP($A119,'Annex 2 Designated EHV charges'!$A:$O,9,FALSE)=0,"",VLOOKUP($A119,'Annex 2 Designated EHV charges'!$A:$O,9,FALSE)),"")</f>
        <v/>
      </c>
      <c r="F119" s="105" t="str">
        <f>IFERROR(IF(VLOOKUP($A119,'Annex 2 Designated EHV charges'!$A:$O,10,FALSE)=0,"",VLOOKUP($A119,'Annex 2 Designated EHV charges'!$A:$O,10,FALSE)),"")</f>
        <v/>
      </c>
      <c r="G119" s="106" t="str">
        <f>IFERROR(IF(VLOOKUP($A119,'Annex 2 Designated EHV charges'!$A:$O,11,FALSE)=0,"",VLOOKUP($A119,'Annex 2 Designated EHV charges'!$A:$O,11,FALSE)),"")</f>
        <v/>
      </c>
      <c r="H119" s="106" t="str">
        <f>IFERROR(IF(VLOOKUP($A119,'Annex 2 Designated EHV charges'!$A:$O,12,FALSE)=0,"",VLOOKUP($A119,'Annex 2 Designated EHV charges'!$A:$O,12,FALSE)),"")</f>
        <v/>
      </c>
    </row>
    <row r="120" spans="1:8" ht="12.75" customHeight="1" x14ac:dyDescent="0.2">
      <c r="A120" s="99" t="str">
        <f t="array" ref="A120">IFERROR(INDEX('Annex 2 Designated EHV charges'!$A$11:$A$259, MATCH(0, IF(ISBLANK('Annex 2 Designated EHV charges'!$A$11:$A$259),1, COUNTIF(A$4:$A119, 'Annex 2 Designated EHV charges'!$A$11:$A$259)), 0)),"")</f>
        <v/>
      </c>
      <c r="B120" s="99" t="str">
        <f>IF($A120="","",VLOOKUP($A120,'Annex 2 Designated EHV charges'!$A:$O,2,0))</f>
        <v/>
      </c>
      <c r="C120" s="100" t="str">
        <f>IF($A120="","",VLOOKUP($A120,'Annex 2 Designated EHV charges'!$A:$O,3,0))</f>
        <v/>
      </c>
      <c r="D120" s="99" t="str">
        <f>IF($A120="","",VLOOKUP($A120,'Annex 2 Designated EHV charges'!$A:$O,7,0))</f>
        <v/>
      </c>
      <c r="E120" s="104" t="str">
        <f>IFERROR(IF(VLOOKUP($A120,'Annex 2 Designated EHV charges'!$A:$O,9,FALSE)=0,"",VLOOKUP($A120,'Annex 2 Designated EHV charges'!$A:$O,9,FALSE)),"")</f>
        <v/>
      </c>
      <c r="F120" s="105" t="str">
        <f>IFERROR(IF(VLOOKUP($A120,'Annex 2 Designated EHV charges'!$A:$O,10,FALSE)=0,"",VLOOKUP($A120,'Annex 2 Designated EHV charges'!$A:$O,10,FALSE)),"")</f>
        <v/>
      </c>
      <c r="G120" s="106" t="str">
        <f>IFERROR(IF(VLOOKUP($A120,'Annex 2 Designated EHV charges'!$A:$O,11,FALSE)=0,"",VLOOKUP($A120,'Annex 2 Designated EHV charges'!$A:$O,11,FALSE)),"")</f>
        <v/>
      </c>
      <c r="H120" s="106" t="str">
        <f>IFERROR(IF(VLOOKUP($A120,'Annex 2 Designated EHV charges'!$A:$O,12,FALSE)=0,"",VLOOKUP($A120,'Annex 2 Designated EHV charges'!$A:$O,12,FALSE)),"")</f>
        <v/>
      </c>
    </row>
    <row r="121" spans="1:8" ht="12.75" customHeight="1" x14ac:dyDescent="0.2">
      <c r="A121" s="99" t="str">
        <f t="array" ref="A121">IFERROR(INDEX('Annex 2 Designated EHV charges'!$A$11:$A$259, MATCH(0, IF(ISBLANK('Annex 2 Designated EHV charges'!$A$11:$A$259),1, COUNTIF(A$4:$A120, 'Annex 2 Designated EHV charges'!$A$11:$A$259)), 0)),"")</f>
        <v/>
      </c>
      <c r="B121" s="99" t="str">
        <f>IF($A121="","",VLOOKUP($A121,'Annex 2 Designated EHV charges'!$A:$O,2,0))</f>
        <v/>
      </c>
      <c r="C121" s="100" t="str">
        <f>IF($A121="","",VLOOKUP($A121,'Annex 2 Designated EHV charges'!$A:$O,3,0))</f>
        <v/>
      </c>
      <c r="D121" s="99" t="str">
        <f>IF($A121="","",VLOOKUP($A121,'Annex 2 Designated EHV charges'!$A:$O,7,0))</f>
        <v/>
      </c>
      <c r="E121" s="104" t="str">
        <f>IFERROR(IF(VLOOKUP($A121,'Annex 2 Designated EHV charges'!$A:$O,9,FALSE)=0,"",VLOOKUP($A121,'Annex 2 Designated EHV charges'!$A:$O,9,FALSE)),"")</f>
        <v/>
      </c>
      <c r="F121" s="105" t="str">
        <f>IFERROR(IF(VLOOKUP($A121,'Annex 2 Designated EHV charges'!$A:$O,10,FALSE)=0,"",VLOOKUP($A121,'Annex 2 Designated EHV charges'!$A:$O,10,FALSE)),"")</f>
        <v/>
      </c>
      <c r="G121" s="106" t="str">
        <f>IFERROR(IF(VLOOKUP($A121,'Annex 2 Designated EHV charges'!$A:$O,11,FALSE)=0,"",VLOOKUP($A121,'Annex 2 Designated EHV charges'!$A:$O,11,FALSE)),"")</f>
        <v/>
      </c>
      <c r="H121" s="106" t="str">
        <f>IFERROR(IF(VLOOKUP($A121,'Annex 2 Designated EHV charges'!$A:$O,12,FALSE)=0,"",VLOOKUP($A121,'Annex 2 Designated EHV charges'!$A:$O,12,FALSE)),"")</f>
        <v/>
      </c>
    </row>
    <row r="122" spans="1:8" ht="12.75" customHeight="1" x14ac:dyDescent="0.2">
      <c r="A122" s="99" t="str">
        <f t="array" ref="A122">IFERROR(INDEX('Annex 2 Designated EHV charges'!$A$11:$A$259, MATCH(0, IF(ISBLANK('Annex 2 Designated EHV charges'!$A$11:$A$259),1, COUNTIF(A$4:$A121, 'Annex 2 Designated EHV charges'!$A$11:$A$259)), 0)),"")</f>
        <v/>
      </c>
      <c r="B122" s="99" t="str">
        <f>IF($A122="","",VLOOKUP($A122,'Annex 2 Designated EHV charges'!$A:$O,2,0))</f>
        <v/>
      </c>
      <c r="C122" s="100" t="str">
        <f>IF($A122="","",VLOOKUP($A122,'Annex 2 Designated EHV charges'!$A:$O,3,0))</f>
        <v/>
      </c>
      <c r="D122" s="99" t="str">
        <f>IF($A122="","",VLOOKUP($A122,'Annex 2 Designated EHV charges'!$A:$O,7,0))</f>
        <v/>
      </c>
      <c r="E122" s="104" t="str">
        <f>IFERROR(IF(VLOOKUP($A122,'Annex 2 Designated EHV charges'!$A:$O,9,FALSE)=0,"",VLOOKUP($A122,'Annex 2 Designated EHV charges'!$A:$O,9,FALSE)),"")</f>
        <v/>
      </c>
      <c r="F122" s="105" t="str">
        <f>IFERROR(IF(VLOOKUP($A122,'Annex 2 Designated EHV charges'!$A:$O,10,FALSE)=0,"",VLOOKUP($A122,'Annex 2 Designated EHV charges'!$A:$O,10,FALSE)),"")</f>
        <v/>
      </c>
      <c r="G122" s="106" t="str">
        <f>IFERROR(IF(VLOOKUP($A122,'Annex 2 Designated EHV charges'!$A:$O,11,FALSE)=0,"",VLOOKUP($A122,'Annex 2 Designated EHV charges'!$A:$O,11,FALSE)),"")</f>
        <v/>
      </c>
      <c r="H122" s="106" t="str">
        <f>IFERROR(IF(VLOOKUP($A122,'Annex 2 Designated EHV charges'!$A:$O,12,FALSE)=0,"",VLOOKUP($A122,'Annex 2 Designated EHV charges'!$A:$O,12,FALSE)),"")</f>
        <v/>
      </c>
    </row>
    <row r="123" spans="1:8" ht="12.75" customHeight="1" x14ac:dyDescent="0.2">
      <c r="A123" s="99" t="str">
        <f t="array" ref="A123">IFERROR(INDEX('Annex 2 Designated EHV charges'!$A$11:$A$259, MATCH(0, IF(ISBLANK('Annex 2 Designated EHV charges'!$A$11:$A$259),1, COUNTIF(A$4:$A122, 'Annex 2 Designated EHV charges'!$A$11:$A$259)), 0)),"")</f>
        <v/>
      </c>
      <c r="B123" s="99" t="str">
        <f>IF($A123="","",VLOOKUP($A123,'Annex 2 Designated EHV charges'!$A:$O,2,0))</f>
        <v/>
      </c>
      <c r="C123" s="100" t="str">
        <f>IF($A123="","",VLOOKUP($A123,'Annex 2 Designated EHV charges'!$A:$O,3,0))</f>
        <v/>
      </c>
      <c r="D123" s="99" t="str">
        <f>IF($A123="","",VLOOKUP($A123,'Annex 2 Designated EHV charges'!$A:$O,7,0))</f>
        <v/>
      </c>
      <c r="E123" s="104" t="str">
        <f>IFERROR(IF(VLOOKUP($A123,'Annex 2 Designated EHV charges'!$A:$O,9,FALSE)=0,"",VLOOKUP($A123,'Annex 2 Designated EHV charges'!$A:$O,9,FALSE)),"")</f>
        <v/>
      </c>
      <c r="F123" s="105" t="str">
        <f>IFERROR(IF(VLOOKUP($A123,'Annex 2 Designated EHV charges'!$A:$O,10,FALSE)=0,"",VLOOKUP($A123,'Annex 2 Designated EHV charges'!$A:$O,10,FALSE)),"")</f>
        <v/>
      </c>
      <c r="G123" s="106" t="str">
        <f>IFERROR(IF(VLOOKUP($A123,'Annex 2 Designated EHV charges'!$A:$O,11,FALSE)=0,"",VLOOKUP($A123,'Annex 2 Designated EHV charges'!$A:$O,11,FALSE)),"")</f>
        <v/>
      </c>
      <c r="H123" s="106" t="str">
        <f>IFERROR(IF(VLOOKUP($A123,'Annex 2 Designated EHV charges'!$A:$O,12,FALSE)=0,"",VLOOKUP($A123,'Annex 2 Designated EHV charges'!$A:$O,12,FALSE)),"")</f>
        <v/>
      </c>
    </row>
    <row r="124" spans="1:8" ht="12.75" customHeight="1" x14ac:dyDescent="0.2">
      <c r="A124" s="99" t="str">
        <f t="array" ref="A124">IFERROR(INDEX('Annex 2 Designated EHV charges'!$A$11:$A$259, MATCH(0, IF(ISBLANK('Annex 2 Designated EHV charges'!$A$11:$A$259),1, COUNTIF(A$4:$A123, 'Annex 2 Designated EHV charges'!$A$11:$A$259)), 0)),"")</f>
        <v/>
      </c>
      <c r="B124" s="99" t="str">
        <f>IF($A124="","",VLOOKUP($A124,'Annex 2 Designated EHV charges'!$A:$O,2,0))</f>
        <v/>
      </c>
      <c r="C124" s="100" t="str">
        <f>IF($A124="","",VLOOKUP($A124,'Annex 2 Designated EHV charges'!$A:$O,3,0))</f>
        <v/>
      </c>
      <c r="D124" s="99" t="str">
        <f>IF($A124="","",VLOOKUP($A124,'Annex 2 Designated EHV charges'!$A:$O,7,0))</f>
        <v/>
      </c>
      <c r="E124" s="104" t="str">
        <f>IFERROR(IF(VLOOKUP($A124,'Annex 2 Designated EHV charges'!$A:$O,9,FALSE)=0,"",VLOOKUP($A124,'Annex 2 Designated EHV charges'!$A:$O,9,FALSE)),"")</f>
        <v/>
      </c>
      <c r="F124" s="105" t="str">
        <f>IFERROR(IF(VLOOKUP($A124,'Annex 2 Designated EHV charges'!$A:$O,10,FALSE)=0,"",VLOOKUP($A124,'Annex 2 Designated EHV charges'!$A:$O,10,FALSE)),"")</f>
        <v/>
      </c>
      <c r="G124" s="106" t="str">
        <f>IFERROR(IF(VLOOKUP($A124,'Annex 2 Designated EHV charges'!$A:$O,11,FALSE)=0,"",VLOOKUP($A124,'Annex 2 Designated EHV charges'!$A:$O,11,FALSE)),"")</f>
        <v/>
      </c>
      <c r="H124" s="106" t="str">
        <f>IFERROR(IF(VLOOKUP($A124,'Annex 2 Designated EHV charges'!$A:$O,12,FALSE)=0,"",VLOOKUP($A124,'Annex 2 Designated EHV charges'!$A:$O,12,FALSE)),"")</f>
        <v/>
      </c>
    </row>
    <row r="125" spans="1:8" ht="12.75" customHeight="1" x14ac:dyDescent="0.2">
      <c r="A125" s="99" t="str">
        <f t="array" ref="A125">IFERROR(INDEX('Annex 2 Designated EHV charges'!$A$11:$A$259, MATCH(0, IF(ISBLANK('Annex 2 Designated EHV charges'!$A$11:$A$259),1, COUNTIF(A$4:$A124, 'Annex 2 Designated EHV charges'!$A$11:$A$259)), 0)),"")</f>
        <v/>
      </c>
      <c r="B125" s="99" t="str">
        <f>IF($A125="","",VLOOKUP($A125,'Annex 2 Designated EHV charges'!$A:$O,2,0))</f>
        <v/>
      </c>
      <c r="C125" s="100" t="str">
        <f>IF($A125="","",VLOOKUP($A125,'Annex 2 Designated EHV charges'!$A:$O,3,0))</f>
        <v/>
      </c>
      <c r="D125" s="99" t="str">
        <f>IF($A125="","",VLOOKUP($A125,'Annex 2 Designated EHV charges'!$A:$O,7,0))</f>
        <v/>
      </c>
      <c r="E125" s="104" t="str">
        <f>IFERROR(IF(VLOOKUP($A125,'Annex 2 Designated EHV charges'!$A:$O,9,FALSE)=0,"",VLOOKUP($A125,'Annex 2 Designated EHV charges'!$A:$O,9,FALSE)),"")</f>
        <v/>
      </c>
      <c r="F125" s="105" t="str">
        <f>IFERROR(IF(VLOOKUP($A125,'Annex 2 Designated EHV charges'!$A:$O,10,FALSE)=0,"",VLOOKUP($A125,'Annex 2 Designated EHV charges'!$A:$O,10,FALSE)),"")</f>
        <v/>
      </c>
      <c r="G125" s="106" t="str">
        <f>IFERROR(IF(VLOOKUP($A125,'Annex 2 Designated EHV charges'!$A:$O,11,FALSE)=0,"",VLOOKUP($A125,'Annex 2 Designated EHV charges'!$A:$O,11,FALSE)),"")</f>
        <v/>
      </c>
      <c r="H125" s="106" t="str">
        <f>IFERROR(IF(VLOOKUP($A125,'Annex 2 Designated EHV charges'!$A:$O,12,FALSE)=0,"",VLOOKUP($A125,'Annex 2 Designated EHV charges'!$A:$O,12,FALSE)),"")</f>
        <v/>
      </c>
    </row>
    <row r="126" spans="1:8" ht="12.75" customHeight="1" x14ac:dyDescent="0.2">
      <c r="A126" s="99" t="str">
        <f t="array" ref="A126">IFERROR(INDEX('Annex 2 Designated EHV charges'!$A$11:$A$259, MATCH(0, IF(ISBLANK('Annex 2 Designated EHV charges'!$A$11:$A$259),1, COUNTIF(A$4:$A125, 'Annex 2 Designated EHV charges'!$A$11:$A$259)), 0)),"")</f>
        <v/>
      </c>
      <c r="B126" s="99" t="str">
        <f>IF($A126="","",VLOOKUP($A126,'Annex 2 Designated EHV charges'!$A:$O,2,0))</f>
        <v/>
      </c>
      <c r="C126" s="100" t="str">
        <f>IF($A126="","",VLOOKUP($A126,'Annex 2 Designated EHV charges'!$A:$O,3,0))</f>
        <v/>
      </c>
      <c r="D126" s="99" t="str">
        <f>IF($A126="","",VLOOKUP($A126,'Annex 2 Designated EHV charges'!$A:$O,7,0))</f>
        <v/>
      </c>
      <c r="E126" s="104" t="str">
        <f>IFERROR(IF(VLOOKUP($A126,'Annex 2 Designated EHV charges'!$A:$O,9,FALSE)=0,"",VLOOKUP($A126,'Annex 2 Designated EHV charges'!$A:$O,9,FALSE)),"")</f>
        <v/>
      </c>
      <c r="F126" s="105" t="str">
        <f>IFERROR(IF(VLOOKUP($A126,'Annex 2 Designated EHV charges'!$A:$O,10,FALSE)=0,"",VLOOKUP($A126,'Annex 2 Designated EHV charges'!$A:$O,10,FALSE)),"")</f>
        <v/>
      </c>
      <c r="G126" s="106" t="str">
        <f>IFERROR(IF(VLOOKUP($A126,'Annex 2 Designated EHV charges'!$A:$O,11,FALSE)=0,"",VLOOKUP($A126,'Annex 2 Designated EHV charges'!$A:$O,11,FALSE)),"")</f>
        <v/>
      </c>
      <c r="H126" s="106" t="str">
        <f>IFERROR(IF(VLOOKUP($A126,'Annex 2 Designated EHV charges'!$A:$O,12,FALSE)=0,"",VLOOKUP($A126,'Annex 2 Designated EHV charges'!$A:$O,12,FALSE)),"")</f>
        <v/>
      </c>
    </row>
    <row r="127" spans="1:8" ht="12.75" customHeight="1" x14ac:dyDescent="0.2">
      <c r="A127" s="99" t="str">
        <f t="array" ref="A127">IFERROR(INDEX('Annex 2 Designated EHV charges'!$A$11:$A$259, MATCH(0, IF(ISBLANK('Annex 2 Designated EHV charges'!$A$11:$A$259),1, COUNTIF(A$4:$A126, 'Annex 2 Designated EHV charges'!$A$11:$A$259)), 0)),"")</f>
        <v/>
      </c>
      <c r="B127" s="99" t="str">
        <f>IF($A127="","",VLOOKUP($A127,'Annex 2 Designated EHV charges'!$A:$O,2,0))</f>
        <v/>
      </c>
      <c r="C127" s="100" t="str">
        <f>IF($A127="","",VLOOKUP($A127,'Annex 2 Designated EHV charges'!$A:$O,3,0))</f>
        <v/>
      </c>
      <c r="D127" s="99" t="str">
        <f>IF($A127="","",VLOOKUP($A127,'Annex 2 Designated EHV charges'!$A:$O,7,0))</f>
        <v/>
      </c>
      <c r="E127" s="104" t="str">
        <f>IFERROR(IF(VLOOKUP($A127,'Annex 2 Designated EHV charges'!$A:$O,9,FALSE)=0,"",VLOOKUP($A127,'Annex 2 Designated EHV charges'!$A:$O,9,FALSE)),"")</f>
        <v/>
      </c>
      <c r="F127" s="105" t="str">
        <f>IFERROR(IF(VLOOKUP($A127,'Annex 2 Designated EHV charges'!$A:$O,10,FALSE)=0,"",VLOOKUP($A127,'Annex 2 Designated EHV charges'!$A:$O,10,FALSE)),"")</f>
        <v/>
      </c>
      <c r="G127" s="106" t="str">
        <f>IFERROR(IF(VLOOKUP($A127,'Annex 2 Designated EHV charges'!$A:$O,11,FALSE)=0,"",VLOOKUP($A127,'Annex 2 Designated EHV charges'!$A:$O,11,FALSE)),"")</f>
        <v/>
      </c>
      <c r="H127" s="106" t="str">
        <f>IFERROR(IF(VLOOKUP($A127,'Annex 2 Designated EHV charges'!$A:$O,12,FALSE)=0,"",VLOOKUP($A127,'Annex 2 Designated EHV charges'!$A:$O,12,FALSE)),"")</f>
        <v/>
      </c>
    </row>
    <row r="128" spans="1:8" ht="12.75" customHeight="1" x14ac:dyDescent="0.2">
      <c r="A128" s="99" t="str">
        <f t="array" ref="A128">IFERROR(INDEX('Annex 2 Designated EHV charges'!$A$11:$A$259, MATCH(0, IF(ISBLANK('Annex 2 Designated EHV charges'!$A$11:$A$259),1, COUNTIF(A$4:$A127, 'Annex 2 Designated EHV charges'!$A$11:$A$259)), 0)),"")</f>
        <v/>
      </c>
      <c r="B128" s="99" t="str">
        <f>IF($A128="","",VLOOKUP($A128,'Annex 2 Designated EHV charges'!$A:$O,2,0))</f>
        <v/>
      </c>
      <c r="C128" s="100" t="str">
        <f>IF($A128="","",VLOOKUP($A128,'Annex 2 Designated EHV charges'!$A:$O,3,0))</f>
        <v/>
      </c>
      <c r="D128" s="99" t="str">
        <f>IF($A128="","",VLOOKUP($A128,'Annex 2 Designated EHV charges'!$A:$O,7,0))</f>
        <v/>
      </c>
      <c r="E128" s="104" t="str">
        <f>IFERROR(IF(VLOOKUP($A128,'Annex 2 Designated EHV charges'!$A:$O,9,FALSE)=0,"",VLOOKUP($A128,'Annex 2 Designated EHV charges'!$A:$O,9,FALSE)),"")</f>
        <v/>
      </c>
      <c r="F128" s="105" t="str">
        <f>IFERROR(IF(VLOOKUP($A128,'Annex 2 Designated EHV charges'!$A:$O,10,FALSE)=0,"",VLOOKUP($A128,'Annex 2 Designated EHV charges'!$A:$O,10,FALSE)),"")</f>
        <v/>
      </c>
      <c r="G128" s="106" t="str">
        <f>IFERROR(IF(VLOOKUP($A128,'Annex 2 Designated EHV charges'!$A:$O,11,FALSE)=0,"",VLOOKUP($A128,'Annex 2 Designated EHV charges'!$A:$O,11,FALSE)),"")</f>
        <v/>
      </c>
      <c r="H128" s="106" t="str">
        <f>IFERROR(IF(VLOOKUP($A128,'Annex 2 Designated EHV charges'!$A:$O,12,FALSE)=0,"",VLOOKUP($A128,'Annex 2 Designated EHV charges'!$A:$O,12,FALSE)),"")</f>
        <v/>
      </c>
    </row>
    <row r="129" spans="1:8" ht="12.75" customHeight="1" x14ac:dyDescent="0.2">
      <c r="A129" s="99" t="str">
        <f t="array" ref="A129">IFERROR(INDEX('Annex 2 Designated EHV charges'!$A$11:$A$259, MATCH(0, IF(ISBLANK('Annex 2 Designated EHV charges'!$A$11:$A$259),1, COUNTIF(A$4:$A128, 'Annex 2 Designated EHV charges'!$A$11:$A$259)), 0)),"")</f>
        <v/>
      </c>
      <c r="B129" s="99" t="str">
        <f>IF($A129="","",VLOOKUP($A129,'Annex 2 Designated EHV charges'!$A:$O,2,0))</f>
        <v/>
      </c>
      <c r="C129" s="100" t="str">
        <f>IF($A129="","",VLOOKUP($A129,'Annex 2 Designated EHV charges'!$A:$O,3,0))</f>
        <v/>
      </c>
      <c r="D129" s="99" t="str">
        <f>IF($A129="","",VLOOKUP($A129,'Annex 2 Designated EHV charges'!$A:$O,7,0))</f>
        <v/>
      </c>
      <c r="E129" s="104" t="str">
        <f>IFERROR(IF(VLOOKUP($A129,'Annex 2 Designated EHV charges'!$A:$O,9,FALSE)=0,"",VLOOKUP($A129,'Annex 2 Designated EHV charges'!$A:$O,9,FALSE)),"")</f>
        <v/>
      </c>
      <c r="F129" s="105" t="str">
        <f>IFERROR(IF(VLOOKUP($A129,'Annex 2 Designated EHV charges'!$A:$O,10,FALSE)=0,"",VLOOKUP($A129,'Annex 2 Designated EHV charges'!$A:$O,10,FALSE)),"")</f>
        <v/>
      </c>
      <c r="G129" s="106" t="str">
        <f>IFERROR(IF(VLOOKUP($A129,'Annex 2 Designated EHV charges'!$A:$O,11,FALSE)=0,"",VLOOKUP($A129,'Annex 2 Designated EHV charges'!$A:$O,11,FALSE)),"")</f>
        <v/>
      </c>
      <c r="H129" s="106" t="str">
        <f>IFERROR(IF(VLOOKUP($A129,'Annex 2 Designated EHV charges'!$A:$O,12,FALSE)=0,"",VLOOKUP($A129,'Annex 2 Designated EHV charges'!$A:$O,12,FALSE)),"")</f>
        <v/>
      </c>
    </row>
    <row r="130" spans="1:8" ht="12.75" customHeight="1" x14ac:dyDescent="0.2">
      <c r="A130" s="99" t="str">
        <f t="array" ref="A130">IFERROR(INDEX('Annex 2 Designated EHV charges'!$A$11:$A$259, MATCH(0, IF(ISBLANK('Annex 2 Designated EHV charges'!$A$11:$A$259),1, COUNTIF(A$4:$A129, 'Annex 2 Designated EHV charges'!$A$11:$A$259)), 0)),"")</f>
        <v/>
      </c>
      <c r="B130" s="99" t="str">
        <f>IF($A130="","",VLOOKUP($A130,'Annex 2 Designated EHV charges'!$A:$O,2,0))</f>
        <v/>
      </c>
      <c r="C130" s="100" t="str">
        <f>IF($A130="","",VLOOKUP($A130,'Annex 2 Designated EHV charges'!$A:$O,3,0))</f>
        <v/>
      </c>
      <c r="D130" s="99" t="str">
        <f>IF($A130="","",VLOOKUP($A130,'Annex 2 Designated EHV charges'!$A:$O,7,0))</f>
        <v/>
      </c>
      <c r="E130" s="104" t="str">
        <f>IFERROR(IF(VLOOKUP($A130,'Annex 2 Designated EHV charges'!$A:$O,9,FALSE)=0,"",VLOOKUP($A130,'Annex 2 Designated EHV charges'!$A:$O,9,FALSE)),"")</f>
        <v/>
      </c>
      <c r="F130" s="105" t="str">
        <f>IFERROR(IF(VLOOKUP($A130,'Annex 2 Designated EHV charges'!$A:$O,10,FALSE)=0,"",VLOOKUP($A130,'Annex 2 Designated EHV charges'!$A:$O,10,FALSE)),"")</f>
        <v/>
      </c>
      <c r="G130" s="106" t="str">
        <f>IFERROR(IF(VLOOKUP($A130,'Annex 2 Designated EHV charges'!$A:$O,11,FALSE)=0,"",VLOOKUP($A130,'Annex 2 Designated EHV charges'!$A:$O,11,FALSE)),"")</f>
        <v/>
      </c>
      <c r="H130" s="106" t="str">
        <f>IFERROR(IF(VLOOKUP($A130,'Annex 2 Designated EHV charges'!$A:$O,12,FALSE)=0,"",VLOOKUP($A130,'Annex 2 Designated EHV charges'!$A:$O,12,FALSE)),"")</f>
        <v/>
      </c>
    </row>
    <row r="131" spans="1:8" ht="12.75" customHeight="1" x14ac:dyDescent="0.2">
      <c r="A131" s="99" t="str">
        <f t="array" ref="A131">IFERROR(INDEX('Annex 2 Designated EHV charges'!$A$11:$A$259, MATCH(0, IF(ISBLANK('Annex 2 Designated EHV charges'!$A$11:$A$259),1, COUNTIF(A$4:$A130, 'Annex 2 Designated EHV charges'!$A$11:$A$259)), 0)),"")</f>
        <v/>
      </c>
      <c r="B131" s="99" t="str">
        <f>IF($A131="","",VLOOKUP($A131,'Annex 2 Designated EHV charges'!$A:$O,2,0))</f>
        <v/>
      </c>
      <c r="C131" s="100" t="str">
        <f>IF($A131="","",VLOOKUP($A131,'Annex 2 Designated EHV charges'!$A:$O,3,0))</f>
        <v/>
      </c>
      <c r="D131" s="99" t="str">
        <f>IF($A131="","",VLOOKUP($A131,'Annex 2 Designated EHV charges'!$A:$O,7,0))</f>
        <v/>
      </c>
      <c r="E131" s="104" t="str">
        <f>IFERROR(IF(VLOOKUP($A131,'Annex 2 Designated EHV charges'!$A:$O,9,FALSE)=0,"",VLOOKUP($A131,'Annex 2 Designated EHV charges'!$A:$O,9,FALSE)),"")</f>
        <v/>
      </c>
      <c r="F131" s="105" t="str">
        <f>IFERROR(IF(VLOOKUP($A131,'Annex 2 Designated EHV charges'!$A:$O,10,FALSE)=0,"",VLOOKUP($A131,'Annex 2 Designated EHV charges'!$A:$O,10,FALSE)),"")</f>
        <v/>
      </c>
      <c r="G131" s="106" t="str">
        <f>IFERROR(IF(VLOOKUP($A131,'Annex 2 Designated EHV charges'!$A:$O,11,FALSE)=0,"",VLOOKUP($A131,'Annex 2 Designated EHV charges'!$A:$O,11,FALSE)),"")</f>
        <v/>
      </c>
      <c r="H131" s="106" t="str">
        <f>IFERROR(IF(VLOOKUP($A131,'Annex 2 Designated EHV charges'!$A:$O,12,FALSE)=0,"",VLOOKUP($A131,'Annex 2 Designated EHV charges'!$A:$O,12,FALSE)),"")</f>
        <v/>
      </c>
    </row>
    <row r="132" spans="1:8" ht="12.75" customHeight="1" x14ac:dyDescent="0.2">
      <c r="A132" s="99" t="str">
        <f t="array" ref="A132">IFERROR(INDEX('Annex 2 Designated EHV charges'!$A$11:$A$259, MATCH(0, IF(ISBLANK('Annex 2 Designated EHV charges'!$A$11:$A$259),1, COUNTIF(A$4:$A131, 'Annex 2 Designated EHV charges'!$A$11:$A$259)), 0)),"")</f>
        <v/>
      </c>
      <c r="B132" s="99" t="str">
        <f>IF($A132="","",VLOOKUP($A132,'Annex 2 Designated EHV charges'!$A:$O,2,0))</f>
        <v/>
      </c>
      <c r="C132" s="100" t="str">
        <f>IF($A132="","",VLOOKUP($A132,'Annex 2 Designated EHV charges'!$A:$O,3,0))</f>
        <v/>
      </c>
      <c r="D132" s="99" t="str">
        <f>IF($A132="","",VLOOKUP($A132,'Annex 2 Designated EHV charges'!$A:$O,7,0))</f>
        <v/>
      </c>
      <c r="E132" s="104" t="str">
        <f>IFERROR(IF(VLOOKUP($A132,'Annex 2 Designated EHV charges'!$A:$O,9,FALSE)=0,"",VLOOKUP($A132,'Annex 2 Designated EHV charges'!$A:$O,9,FALSE)),"")</f>
        <v/>
      </c>
      <c r="F132" s="105" t="str">
        <f>IFERROR(IF(VLOOKUP($A132,'Annex 2 Designated EHV charges'!$A:$O,10,FALSE)=0,"",VLOOKUP($A132,'Annex 2 Designated EHV charges'!$A:$O,10,FALSE)),"")</f>
        <v/>
      </c>
      <c r="G132" s="106" t="str">
        <f>IFERROR(IF(VLOOKUP($A132,'Annex 2 Designated EHV charges'!$A:$O,11,FALSE)=0,"",VLOOKUP($A132,'Annex 2 Designated EHV charges'!$A:$O,11,FALSE)),"")</f>
        <v/>
      </c>
      <c r="H132" s="106" t="str">
        <f>IFERROR(IF(VLOOKUP($A132,'Annex 2 Designated EHV charges'!$A:$O,12,FALSE)=0,"",VLOOKUP($A132,'Annex 2 Designated EHV charges'!$A:$O,12,FALSE)),"")</f>
        <v/>
      </c>
    </row>
    <row r="133" spans="1:8" ht="12.75" customHeight="1" x14ac:dyDescent="0.2">
      <c r="A133" s="99" t="str">
        <f t="array" ref="A133">IFERROR(INDEX('Annex 2 Designated EHV charges'!$A$11:$A$259, MATCH(0, IF(ISBLANK('Annex 2 Designated EHV charges'!$A$11:$A$259),1, COUNTIF(A$4:$A132, 'Annex 2 Designated EHV charges'!$A$11:$A$259)), 0)),"")</f>
        <v/>
      </c>
      <c r="B133" s="99" t="str">
        <f>IF($A133="","",VLOOKUP($A133,'Annex 2 Designated EHV charges'!$A:$O,2,0))</f>
        <v/>
      </c>
      <c r="C133" s="100" t="str">
        <f>IF($A133="","",VLOOKUP($A133,'Annex 2 Designated EHV charges'!$A:$O,3,0))</f>
        <v/>
      </c>
      <c r="D133" s="99" t="str">
        <f>IF($A133="","",VLOOKUP($A133,'Annex 2 Designated EHV charges'!$A:$O,7,0))</f>
        <v/>
      </c>
      <c r="E133" s="104" t="str">
        <f>IFERROR(IF(VLOOKUP($A133,'Annex 2 Designated EHV charges'!$A:$O,9,FALSE)=0,"",VLOOKUP($A133,'Annex 2 Designated EHV charges'!$A:$O,9,FALSE)),"")</f>
        <v/>
      </c>
      <c r="F133" s="105" t="str">
        <f>IFERROR(IF(VLOOKUP($A133,'Annex 2 Designated EHV charges'!$A:$O,10,FALSE)=0,"",VLOOKUP($A133,'Annex 2 Designated EHV charges'!$A:$O,10,FALSE)),"")</f>
        <v/>
      </c>
      <c r="G133" s="106" t="str">
        <f>IFERROR(IF(VLOOKUP($A133,'Annex 2 Designated EHV charges'!$A:$O,11,FALSE)=0,"",VLOOKUP($A133,'Annex 2 Designated EHV charges'!$A:$O,11,FALSE)),"")</f>
        <v/>
      </c>
      <c r="H133" s="106" t="str">
        <f>IFERROR(IF(VLOOKUP($A133,'Annex 2 Designated EHV charges'!$A:$O,12,FALSE)=0,"",VLOOKUP($A133,'Annex 2 Designated EHV charges'!$A:$O,12,FALSE)),"")</f>
        <v/>
      </c>
    </row>
    <row r="134" spans="1:8" ht="12.75" customHeight="1" x14ac:dyDescent="0.2">
      <c r="A134" s="99" t="str">
        <f t="array" ref="A134">IFERROR(INDEX('Annex 2 Designated EHV charges'!$A$11:$A$259, MATCH(0, IF(ISBLANK('Annex 2 Designated EHV charges'!$A$11:$A$259),1, COUNTIF(A$4:$A133, 'Annex 2 Designated EHV charges'!$A$11:$A$259)), 0)),"")</f>
        <v/>
      </c>
      <c r="B134" s="99" t="str">
        <f>IF($A134="","",VLOOKUP($A134,'Annex 2 Designated EHV charges'!$A:$O,2,0))</f>
        <v/>
      </c>
      <c r="C134" s="100" t="str">
        <f>IF($A134="","",VLOOKUP($A134,'Annex 2 Designated EHV charges'!$A:$O,3,0))</f>
        <v/>
      </c>
      <c r="D134" s="99" t="str">
        <f>IF($A134="","",VLOOKUP($A134,'Annex 2 Designated EHV charges'!$A:$O,7,0))</f>
        <v/>
      </c>
      <c r="E134" s="104" t="str">
        <f>IFERROR(IF(VLOOKUP($A134,'Annex 2 Designated EHV charges'!$A:$O,9,FALSE)=0,"",VLOOKUP($A134,'Annex 2 Designated EHV charges'!$A:$O,9,FALSE)),"")</f>
        <v/>
      </c>
      <c r="F134" s="105" t="str">
        <f>IFERROR(IF(VLOOKUP($A134,'Annex 2 Designated EHV charges'!$A:$O,10,FALSE)=0,"",VLOOKUP($A134,'Annex 2 Designated EHV charges'!$A:$O,10,FALSE)),"")</f>
        <v/>
      </c>
      <c r="G134" s="106" t="str">
        <f>IFERROR(IF(VLOOKUP($A134,'Annex 2 Designated EHV charges'!$A:$O,11,FALSE)=0,"",VLOOKUP($A134,'Annex 2 Designated EHV charges'!$A:$O,11,FALSE)),"")</f>
        <v/>
      </c>
      <c r="H134" s="106" t="str">
        <f>IFERROR(IF(VLOOKUP($A134,'Annex 2 Designated EHV charges'!$A:$O,12,FALSE)=0,"",VLOOKUP($A134,'Annex 2 Designated EHV charges'!$A:$O,12,FALSE)),"")</f>
        <v/>
      </c>
    </row>
    <row r="135" spans="1:8" ht="12.75" customHeight="1" x14ac:dyDescent="0.2">
      <c r="A135" s="99" t="str">
        <f t="array" ref="A135">IFERROR(INDEX('Annex 2 Designated EHV charges'!$A$11:$A$259, MATCH(0, IF(ISBLANK('Annex 2 Designated EHV charges'!$A$11:$A$259),1, COUNTIF(A$4:$A134, 'Annex 2 Designated EHV charges'!$A$11:$A$259)), 0)),"")</f>
        <v/>
      </c>
      <c r="B135" s="99" t="str">
        <f>IF($A135="","",VLOOKUP($A135,'Annex 2 Designated EHV charges'!$A:$O,2,0))</f>
        <v/>
      </c>
      <c r="C135" s="100" t="str">
        <f>IF($A135="","",VLOOKUP($A135,'Annex 2 Designated EHV charges'!$A:$O,3,0))</f>
        <v/>
      </c>
      <c r="D135" s="99" t="str">
        <f>IF($A135="","",VLOOKUP($A135,'Annex 2 Designated EHV charges'!$A:$O,7,0))</f>
        <v/>
      </c>
      <c r="E135" s="104" t="str">
        <f>IFERROR(IF(VLOOKUP($A135,'Annex 2 Designated EHV charges'!$A:$O,9,FALSE)=0,"",VLOOKUP($A135,'Annex 2 Designated EHV charges'!$A:$O,9,FALSE)),"")</f>
        <v/>
      </c>
      <c r="F135" s="105" t="str">
        <f>IFERROR(IF(VLOOKUP($A135,'Annex 2 Designated EHV charges'!$A:$O,10,FALSE)=0,"",VLOOKUP($A135,'Annex 2 Designated EHV charges'!$A:$O,10,FALSE)),"")</f>
        <v/>
      </c>
      <c r="G135" s="106" t="str">
        <f>IFERROR(IF(VLOOKUP($A135,'Annex 2 Designated EHV charges'!$A:$O,11,FALSE)=0,"",VLOOKUP($A135,'Annex 2 Designated EHV charges'!$A:$O,11,FALSE)),"")</f>
        <v/>
      </c>
      <c r="H135" s="106" t="str">
        <f>IFERROR(IF(VLOOKUP($A135,'Annex 2 Designated EHV charges'!$A:$O,12,FALSE)=0,"",VLOOKUP($A135,'Annex 2 Designated EHV charges'!$A:$O,12,FALSE)),"")</f>
        <v/>
      </c>
    </row>
    <row r="136" spans="1:8" ht="12.75" customHeight="1" x14ac:dyDescent="0.2">
      <c r="A136" s="99" t="str">
        <f t="array" ref="A136">IFERROR(INDEX('Annex 2 Designated EHV charges'!$A$11:$A$259, MATCH(0, IF(ISBLANK('Annex 2 Designated EHV charges'!$A$11:$A$259),1, COUNTIF(A$4:$A135, 'Annex 2 Designated EHV charges'!$A$11:$A$259)), 0)),"")</f>
        <v/>
      </c>
      <c r="B136" s="99" t="str">
        <f>IF($A136="","",VLOOKUP($A136,'Annex 2 Designated EHV charges'!$A:$O,2,0))</f>
        <v/>
      </c>
      <c r="C136" s="100" t="str">
        <f>IF($A136="","",VLOOKUP($A136,'Annex 2 Designated EHV charges'!$A:$O,3,0))</f>
        <v/>
      </c>
      <c r="D136" s="99" t="str">
        <f>IF($A136="","",VLOOKUP($A136,'Annex 2 Designated EHV charges'!$A:$O,7,0))</f>
        <v/>
      </c>
      <c r="E136" s="104" t="str">
        <f>IFERROR(IF(VLOOKUP($A136,'Annex 2 Designated EHV charges'!$A:$O,9,FALSE)=0,"",VLOOKUP($A136,'Annex 2 Designated EHV charges'!$A:$O,9,FALSE)),"")</f>
        <v/>
      </c>
      <c r="F136" s="105" t="str">
        <f>IFERROR(IF(VLOOKUP($A136,'Annex 2 Designated EHV charges'!$A:$O,10,FALSE)=0,"",VLOOKUP($A136,'Annex 2 Designated EHV charges'!$A:$O,10,FALSE)),"")</f>
        <v/>
      </c>
      <c r="G136" s="106" t="str">
        <f>IFERROR(IF(VLOOKUP($A136,'Annex 2 Designated EHV charges'!$A:$O,11,FALSE)=0,"",VLOOKUP($A136,'Annex 2 Designated EHV charges'!$A:$O,11,FALSE)),"")</f>
        <v/>
      </c>
      <c r="H136" s="106" t="str">
        <f>IFERROR(IF(VLOOKUP($A136,'Annex 2 Designated EHV charges'!$A:$O,12,FALSE)=0,"",VLOOKUP($A136,'Annex 2 Designated EHV charges'!$A:$O,12,FALSE)),"")</f>
        <v/>
      </c>
    </row>
    <row r="137" spans="1:8" ht="12.75" customHeight="1" x14ac:dyDescent="0.2">
      <c r="A137" s="99" t="str">
        <f t="array" ref="A137">IFERROR(INDEX('Annex 2 Designated EHV charges'!$A$11:$A$259, MATCH(0, IF(ISBLANK('Annex 2 Designated EHV charges'!$A$11:$A$259),1, COUNTIF(A$4:$A136, 'Annex 2 Designated EHV charges'!$A$11:$A$259)), 0)),"")</f>
        <v/>
      </c>
      <c r="B137" s="99" t="str">
        <f>IF($A137="","",VLOOKUP($A137,'Annex 2 Designated EHV charges'!$A:$O,2,0))</f>
        <v/>
      </c>
      <c r="C137" s="100" t="str">
        <f>IF($A137="","",VLOOKUP($A137,'Annex 2 Designated EHV charges'!$A:$O,3,0))</f>
        <v/>
      </c>
      <c r="D137" s="99" t="str">
        <f>IF($A137="","",VLOOKUP($A137,'Annex 2 Designated EHV charges'!$A:$O,7,0))</f>
        <v/>
      </c>
      <c r="E137" s="104" t="str">
        <f>IFERROR(IF(VLOOKUP($A137,'Annex 2 Designated EHV charges'!$A:$O,9,FALSE)=0,"",VLOOKUP($A137,'Annex 2 Designated EHV charges'!$A:$O,9,FALSE)),"")</f>
        <v/>
      </c>
      <c r="F137" s="105" t="str">
        <f>IFERROR(IF(VLOOKUP($A137,'Annex 2 Designated EHV charges'!$A:$O,10,FALSE)=0,"",VLOOKUP($A137,'Annex 2 Designated EHV charges'!$A:$O,10,FALSE)),"")</f>
        <v/>
      </c>
      <c r="G137" s="106" t="str">
        <f>IFERROR(IF(VLOOKUP($A137,'Annex 2 Designated EHV charges'!$A:$O,11,FALSE)=0,"",VLOOKUP($A137,'Annex 2 Designated EHV charges'!$A:$O,11,FALSE)),"")</f>
        <v/>
      </c>
      <c r="H137" s="106" t="str">
        <f>IFERROR(IF(VLOOKUP($A137,'Annex 2 Designated EHV charges'!$A:$O,12,FALSE)=0,"",VLOOKUP($A137,'Annex 2 Designated EHV charges'!$A:$O,12,FALSE)),"")</f>
        <v/>
      </c>
    </row>
    <row r="138" spans="1:8" ht="12.75" customHeight="1" x14ac:dyDescent="0.2">
      <c r="A138" s="99" t="str">
        <f t="array" ref="A138">IFERROR(INDEX('Annex 2 Designated EHV charges'!$A$11:$A$259, MATCH(0, IF(ISBLANK('Annex 2 Designated EHV charges'!$A$11:$A$259),1, COUNTIF(A$4:$A137, 'Annex 2 Designated EHV charges'!$A$11:$A$259)), 0)),"")</f>
        <v/>
      </c>
      <c r="B138" s="99" t="str">
        <f>IF($A138="","",VLOOKUP($A138,'Annex 2 Designated EHV charges'!$A:$O,2,0))</f>
        <v/>
      </c>
      <c r="C138" s="100" t="str">
        <f>IF($A138="","",VLOOKUP($A138,'Annex 2 Designated EHV charges'!$A:$O,3,0))</f>
        <v/>
      </c>
      <c r="D138" s="99" t="str">
        <f>IF($A138="","",VLOOKUP($A138,'Annex 2 Designated EHV charges'!$A:$O,7,0))</f>
        <v/>
      </c>
      <c r="E138" s="104" t="str">
        <f>IFERROR(IF(VLOOKUP($A138,'Annex 2 Designated EHV charges'!$A:$O,9,FALSE)=0,"",VLOOKUP($A138,'Annex 2 Designated EHV charges'!$A:$O,9,FALSE)),"")</f>
        <v/>
      </c>
      <c r="F138" s="105" t="str">
        <f>IFERROR(IF(VLOOKUP($A138,'Annex 2 Designated EHV charges'!$A:$O,10,FALSE)=0,"",VLOOKUP($A138,'Annex 2 Designated EHV charges'!$A:$O,10,FALSE)),"")</f>
        <v/>
      </c>
      <c r="G138" s="106" t="str">
        <f>IFERROR(IF(VLOOKUP($A138,'Annex 2 Designated EHV charges'!$A:$O,11,FALSE)=0,"",VLOOKUP($A138,'Annex 2 Designated EHV charges'!$A:$O,11,FALSE)),"")</f>
        <v/>
      </c>
      <c r="H138" s="106" t="str">
        <f>IFERROR(IF(VLOOKUP($A138,'Annex 2 Designated EHV charges'!$A:$O,12,FALSE)=0,"",VLOOKUP($A138,'Annex 2 Designated EHV charges'!$A:$O,12,FALSE)),"")</f>
        <v/>
      </c>
    </row>
    <row r="139" spans="1:8" ht="12.75" customHeight="1" x14ac:dyDescent="0.2">
      <c r="A139" s="99" t="str">
        <f t="array" ref="A139">IFERROR(INDEX('Annex 2 Designated EHV charges'!$A$11:$A$259, MATCH(0, IF(ISBLANK('Annex 2 Designated EHV charges'!$A$11:$A$259),1, COUNTIF(A$4:$A138, 'Annex 2 Designated EHV charges'!$A$11:$A$259)), 0)),"")</f>
        <v/>
      </c>
      <c r="B139" s="99" t="str">
        <f>IF($A139="","",VLOOKUP($A139,'Annex 2 Designated EHV charges'!$A:$O,2,0))</f>
        <v/>
      </c>
      <c r="C139" s="100" t="str">
        <f>IF($A139="","",VLOOKUP($A139,'Annex 2 Designated EHV charges'!$A:$O,3,0))</f>
        <v/>
      </c>
      <c r="D139" s="99" t="str">
        <f>IF($A139="","",VLOOKUP($A139,'Annex 2 Designated EHV charges'!$A:$O,7,0))</f>
        <v/>
      </c>
      <c r="E139" s="104" t="str">
        <f>IFERROR(IF(VLOOKUP($A139,'Annex 2 Designated EHV charges'!$A:$O,9,FALSE)=0,"",VLOOKUP($A139,'Annex 2 Designated EHV charges'!$A:$O,9,FALSE)),"")</f>
        <v/>
      </c>
      <c r="F139" s="105" t="str">
        <f>IFERROR(IF(VLOOKUP($A139,'Annex 2 Designated EHV charges'!$A:$O,10,FALSE)=0,"",VLOOKUP($A139,'Annex 2 Designated EHV charges'!$A:$O,10,FALSE)),"")</f>
        <v/>
      </c>
      <c r="G139" s="106" t="str">
        <f>IFERROR(IF(VLOOKUP($A139,'Annex 2 Designated EHV charges'!$A:$O,11,FALSE)=0,"",VLOOKUP($A139,'Annex 2 Designated EHV charges'!$A:$O,11,FALSE)),"")</f>
        <v/>
      </c>
      <c r="H139" s="106" t="str">
        <f>IFERROR(IF(VLOOKUP($A139,'Annex 2 Designated EHV charges'!$A:$O,12,FALSE)=0,"",VLOOKUP($A139,'Annex 2 Designated EHV charges'!$A:$O,12,FALSE)),"")</f>
        <v/>
      </c>
    </row>
    <row r="140" spans="1:8" ht="12.75" customHeight="1" x14ac:dyDescent="0.2">
      <c r="A140" s="99" t="str">
        <f t="array" ref="A140">IFERROR(INDEX('Annex 2 Designated EHV charges'!$A$11:$A$259, MATCH(0, IF(ISBLANK('Annex 2 Designated EHV charges'!$A$11:$A$259),1, COUNTIF(A$4:$A139, 'Annex 2 Designated EHV charges'!$A$11:$A$259)), 0)),"")</f>
        <v/>
      </c>
      <c r="B140" s="99" t="str">
        <f>IF($A140="","",VLOOKUP($A140,'Annex 2 Designated EHV charges'!$A:$O,2,0))</f>
        <v/>
      </c>
      <c r="C140" s="100" t="str">
        <f>IF($A140="","",VLOOKUP($A140,'Annex 2 Designated EHV charges'!$A:$O,3,0))</f>
        <v/>
      </c>
      <c r="D140" s="99" t="str">
        <f>IF($A140="","",VLOOKUP($A140,'Annex 2 Designated EHV charges'!$A:$O,7,0))</f>
        <v/>
      </c>
      <c r="E140" s="104" t="str">
        <f>IFERROR(IF(VLOOKUP($A140,'Annex 2 Designated EHV charges'!$A:$O,9,FALSE)=0,"",VLOOKUP($A140,'Annex 2 Designated EHV charges'!$A:$O,9,FALSE)),"")</f>
        <v/>
      </c>
      <c r="F140" s="105" t="str">
        <f>IFERROR(IF(VLOOKUP($A140,'Annex 2 Designated EHV charges'!$A:$O,10,FALSE)=0,"",VLOOKUP($A140,'Annex 2 Designated EHV charges'!$A:$O,10,FALSE)),"")</f>
        <v/>
      </c>
      <c r="G140" s="106" t="str">
        <f>IFERROR(IF(VLOOKUP($A140,'Annex 2 Designated EHV charges'!$A:$O,11,FALSE)=0,"",VLOOKUP($A140,'Annex 2 Designated EHV charges'!$A:$O,11,FALSE)),"")</f>
        <v/>
      </c>
      <c r="H140" s="106" t="str">
        <f>IFERROR(IF(VLOOKUP($A140,'Annex 2 Designated EHV charges'!$A:$O,12,FALSE)=0,"",VLOOKUP($A140,'Annex 2 Designated EHV charges'!$A:$O,12,FALSE)),"")</f>
        <v/>
      </c>
    </row>
    <row r="141" spans="1:8" ht="12.75" customHeight="1" x14ac:dyDescent="0.2">
      <c r="A141" s="99" t="str">
        <f t="array" ref="A141">IFERROR(INDEX('Annex 2 Designated EHV charges'!$A$11:$A$259, MATCH(0, IF(ISBLANK('Annex 2 Designated EHV charges'!$A$11:$A$259),1, COUNTIF(A$4:$A140, 'Annex 2 Designated EHV charges'!$A$11:$A$259)), 0)),"")</f>
        <v/>
      </c>
      <c r="B141" s="99" t="str">
        <f>IF($A141="","",VLOOKUP($A141,'Annex 2 Designated EHV charges'!$A:$O,2,0))</f>
        <v/>
      </c>
      <c r="C141" s="100" t="str">
        <f>IF($A141="","",VLOOKUP($A141,'Annex 2 Designated EHV charges'!$A:$O,3,0))</f>
        <v/>
      </c>
      <c r="D141" s="99" t="str">
        <f>IF($A141="","",VLOOKUP($A141,'Annex 2 Designated EHV charges'!$A:$O,7,0))</f>
        <v/>
      </c>
      <c r="E141" s="104" t="str">
        <f>IFERROR(IF(VLOOKUP($A141,'Annex 2 Designated EHV charges'!$A:$O,9,FALSE)=0,"",VLOOKUP($A141,'Annex 2 Designated EHV charges'!$A:$O,9,FALSE)),"")</f>
        <v/>
      </c>
      <c r="F141" s="105" t="str">
        <f>IFERROR(IF(VLOOKUP($A141,'Annex 2 Designated EHV charges'!$A:$O,10,FALSE)=0,"",VLOOKUP($A141,'Annex 2 Designated EHV charges'!$A:$O,10,FALSE)),"")</f>
        <v/>
      </c>
      <c r="G141" s="106" t="str">
        <f>IFERROR(IF(VLOOKUP($A141,'Annex 2 Designated EHV charges'!$A:$O,11,FALSE)=0,"",VLOOKUP($A141,'Annex 2 Designated EHV charges'!$A:$O,11,FALSE)),"")</f>
        <v/>
      </c>
      <c r="H141" s="106" t="str">
        <f>IFERROR(IF(VLOOKUP($A141,'Annex 2 Designated EHV charges'!$A:$O,12,FALSE)=0,"",VLOOKUP($A141,'Annex 2 Designated EHV charges'!$A:$O,12,FALSE)),"")</f>
        <v/>
      </c>
    </row>
    <row r="142" spans="1:8" ht="12.75" customHeight="1" x14ac:dyDescent="0.2">
      <c r="A142" s="99" t="str">
        <f t="array" ref="A142">IFERROR(INDEX('Annex 2 Designated EHV charges'!$A$11:$A$259, MATCH(0, IF(ISBLANK('Annex 2 Designated EHV charges'!$A$11:$A$259),1, COUNTIF(A$4:$A141, 'Annex 2 Designated EHV charges'!$A$11:$A$259)), 0)),"")</f>
        <v/>
      </c>
      <c r="B142" s="99" t="str">
        <f>IF($A142="","",VLOOKUP($A142,'Annex 2 Designated EHV charges'!$A:$O,2,0))</f>
        <v/>
      </c>
      <c r="C142" s="100" t="str">
        <f>IF($A142="","",VLOOKUP($A142,'Annex 2 Designated EHV charges'!$A:$O,3,0))</f>
        <v/>
      </c>
      <c r="D142" s="99" t="str">
        <f>IF($A142="","",VLOOKUP($A142,'Annex 2 Designated EHV charges'!$A:$O,7,0))</f>
        <v/>
      </c>
      <c r="E142" s="104" t="str">
        <f>IFERROR(IF(VLOOKUP($A142,'Annex 2 Designated EHV charges'!$A:$O,9,FALSE)=0,"",VLOOKUP($A142,'Annex 2 Designated EHV charges'!$A:$O,9,FALSE)),"")</f>
        <v/>
      </c>
      <c r="F142" s="105" t="str">
        <f>IFERROR(IF(VLOOKUP($A142,'Annex 2 Designated EHV charges'!$A:$O,10,FALSE)=0,"",VLOOKUP($A142,'Annex 2 Designated EHV charges'!$A:$O,10,FALSE)),"")</f>
        <v/>
      </c>
      <c r="G142" s="106" t="str">
        <f>IFERROR(IF(VLOOKUP($A142,'Annex 2 Designated EHV charges'!$A:$O,11,FALSE)=0,"",VLOOKUP($A142,'Annex 2 Designated EHV charges'!$A:$O,11,FALSE)),"")</f>
        <v/>
      </c>
      <c r="H142" s="106" t="str">
        <f>IFERROR(IF(VLOOKUP($A142,'Annex 2 Designated EHV charges'!$A:$O,12,FALSE)=0,"",VLOOKUP($A142,'Annex 2 Designated EHV charges'!$A:$O,12,FALSE)),"")</f>
        <v/>
      </c>
    </row>
    <row r="143" spans="1:8" ht="12.75" customHeight="1" x14ac:dyDescent="0.2">
      <c r="A143" s="99" t="str">
        <f t="array" ref="A143">IFERROR(INDEX('Annex 2 Designated EHV charges'!$A$11:$A$259, MATCH(0, IF(ISBLANK('Annex 2 Designated EHV charges'!$A$11:$A$259),1, COUNTIF(A$4:$A142, 'Annex 2 Designated EHV charges'!$A$11:$A$259)), 0)),"")</f>
        <v/>
      </c>
      <c r="B143" s="99" t="str">
        <f>IF($A143="","",VLOOKUP($A143,'Annex 2 Designated EHV charges'!$A:$O,2,0))</f>
        <v/>
      </c>
      <c r="C143" s="100" t="str">
        <f>IF($A143="","",VLOOKUP($A143,'Annex 2 Designated EHV charges'!$A:$O,3,0))</f>
        <v/>
      </c>
      <c r="D143" s="99" t="str">
        <f>IF($A143="","",VLOOKUP($A143,'Annex 2 Designated EHV charges'!$A:$O,7,0))</f>
        <v/>
      </c>
      <c r="E143" s="104" t="str">
        <f>IFERROR(IF(VLOOKUP($A143,'Annex 2 Designated EHV charges'!$A:$O,9,FALSE)=0,"",VLOOKUP($A143,'Annex 2 Designated EHV charges'!$A:$O,9,FALSE)),"")</f>
        <v/>
      </c>
      <c r="F143" s="105" t="str">
        <f>IFERROR(IF(VLOOKUP($A143,'Annex 2 Designated EHV charges'!$A:$O,10,FALSE)=0,"",VLOOKUP($A143,'Annex 2 Designated EHV charges'!$A:$O,10,FALSE)),"")</f>
        <v/>
      </c>
      <c r="G143" s="106" t="str">
        <f>IFERROR(IF(VLOOKUP($A143,'Annex 2 Designated EHV charges'!$A:$O,11,FALSE)=0,"",VLOOKUP($A143,'Annex 2 Designated EHV charges'!$A:$O,11,FALSE)),"")</f>
        <v/>
      </c>
      <c r="H143" s="106" t="str">
        <f>IFERROR(IF(VLOOKUP($A143,'Annex 2 Designated EHV charges'!$A:$O,12,FALSE)=0,"",VLOOKUP($A143,'Annex 2 Designated EHV charges'!$A:$O,12,FALSE)),"")</f>
        <v/>
      </c>
    </row>
    <row r="144" spans="1:8" x14ac:dyDescent="0.2">
      <c r="A144" s="99" t="str">
        <f t="array" ref="A144">IFERROR(INDEX('Annex 2 Designated EHV charges'!$A$11:$A$259, MATCH(0, IF(ISBLANK('Annex 2 Designated EHV charges'!$A$11:$A$259),1, COUNTIF(A$4:$A143, 'Annex 2 Designated EHV charges'!$A$11:$A$259)), 0)),"")</f>
        <v/>
      </c>
      <c r="B144" s="99" t="str">
        <f>IF($A144="","",VLOOKUP($A144,'Annex 2 Designated EHV charges'!$A:$O,2,0))</f>
        <v/>
      </c>
      <c r="C144" s="100" t="str">
        <f>IF($A144="","",VLOOKUP($A144,'Annex 2 Designated EHV charges'!$A:$O,3,0))</f>
        <v/>
      </c>
      <c r="D144" s="99" t="str">
        <f>IF($A144="","",VLOOKUP($A144,'Annex 2 Designated EHV charges'!$A:$O,7,0))</f>
        <v/>
      </c>
      <c r="E144" s="104" t="str">
        <f>IFERROR(IF(VLOOKUP($A144,'Annex 2 Designated EHV charges'!$A:$O,9,FALSE)=0,"",VLOOKUP($A144,'Annex 2 Designated EHV charges'!$A:$O,9,FALSE)),"")</f>
        <v/>
      </c>
      <c r="F144" s="105" t="str">
        <f>IFERROR(IF(VLOOKUP($A144,'Annex 2 Designated EHV charges'!$A:$O,10,FALSE)=0,"",VLOOKUP($A144,'Annex 2 Designated EHV charges'!$A:$O,10,FALSE)),"")</f>
        <v/>
      </c>
      <c r="G144" s="106" t="str">
        <f>IFERROR(IF(VLOOKUP($A144,'Annex 2 Designated EHV charges'!$A:$O,11,FALSE)=0,"",VLOOKUP($A144,'Annex 2 Designated EHV charges'!$A:$O,11,FALSE)),"")</f>
        <v/>
      </c>
      <c r="H144" s="106" t="str">
        <f>IFERROR(IF(VLOOKUP($A144,'Annex 2 Designated EHV charges'!$A:$O,12,FALSE)=0,"",VLOOKUP($A144,'Annex 2 Designated EHV charges'!$A:$O,12,FALSE)),"")</f>
        <v/>
      </c>
    </row>
    <row r="145" spans="1:8" x14ac:dyDescent="0.2">
      <c r="A145" s="99" t="str">
        <f t="array" ref="A145">IFERROR(INDEX('Annex 2 Designated EHV charges'!$A$11:$A$259, MATCH(0, IF(ISBLANK('Annex 2 Designated EHV charges'!$A$11:$A$259),1, COUNTIF(A$4:$A144, 'Annex 2 Designated EHV charges'!$A$11:$A$259)), 0)),"")</f>
        <v/>
      </c>
      <c r="B145" s="99" t="str">
        <f>IF($A145="","",VLOOKUP($A145,'Annex 2 Designated EHV charges'!$A:$O,2,0))</f>
        <v/>
      </c>
      <c r="C145" s="100" t="str">
        <f>IF($A145="","",VLOOKUP($A145,'Annex 2 Designated EHV charges'!$A:$O,3,0))</f>
        <v/>
      </c>
      <c r="D145" s="99" t="str">
        <f>IF($A145="","",VLOOKUP($A145,'Annex 2 Designated EHV charges'!$A:$O,7,0))</f>
        <v/>
      </c>
      <c r="E145" s="104" t="str">
        <f>IFERROR(IF(VLOOKUP($A145,'Annex 2 Designated EHV charges'!$A:$O,9,FALSE)=0,"",VLOOKUP($A145,'Annex 2 Designated EHV charges'!$A:$O,9,FALSE)),"")</f>
        <v/>
      </c>
      <c r="F145" s="105" t="str">
        <f>IFERROR(IF(VLOOKUP($A145,'Annex 2 Designated EHV charges'!$A:$O,10,FALSE)=0,"",VLOOKUP($A145,'Annex 2 Designated EHV charges'!$A:$O,10,FALSE)),"")</f>
        <v/>
      </c>
      <c r="G145" s="106" t="str">
        <f>IFERROR(IF(VLOOKUP($A145,'Annex 2 Designated EHV charges'!$A:$O,11,FALSE)=0,"",VLOOKUP($A145,'Annex 2 Designated EHV charges'!$A:$O,11,FALSE)),"")</f>
        <v/>
      </c>
      <c r="H145" s="106" t="str">
        <f>IFERROR(IF(VLOOKUP($A145,'Annex 2 Designated EHV charges'!$A:$O,12,FALSE)=0,"",VLOOKUP($A145,'Annex 2 Designated EHV charges'!$A:$O,12,FALSE)),"")</f>
        <v/>
      </c>
    </row>
    <row r="146" spans="1:8" x14ac:dyDescent="0.2">
      <c r="A146" s="99" t="str">
        <f t="array" ref="A146">IFERROR(INDEX('Annex 2 Designated EHV charges'!$A$11:$A$259, MATCH(0, IF(ISBLANK('Annex 2 Designated EHV charges'!$A$11:$A$259),1, COUNTIF(A$4:$A145, 'Annex 2 Designated EHV charges'!$A$11:$A$259)), 0)),"")</f>
        <v/>
      </c>
      <c r="B146" s="99" t="str">
        <f>IF($A146="","",VLOOKUP($A146,'Annex 2 Designated EHV charges'!$A:$O,2,0))</f>
        <v/>
      </c>
      <c r="C146" s="100" t="str">
        <f>IF($A146="","",VLOOKUP($A146,'Annex 2 Designated EHV charges'!$A:$O,3,0))</f>
        <v/>
      </c>
      <c r="D146" s="99" t="str">
        <f>IF($A146="","",VLOOKUP($A146,'Annex 2 Designated EHV charges'!$A:$O,7,0))</f>
        <v/>
      </c>
      <c r="E146" s="104" t="str">
        <f>IFERROR(IF(VLOOKUP($A146,'Annex 2 Designated EHV charges'!$A:$O,9,FALSE)=0,"",VLOOKUP($A146,'Annex 2 Designated EHV charges'!$A:$O,9,FALSE)),"")</f>
        <v/>
      </c>
      <c r="F146" s="105" t="str">
        <f>IFERROR(IF(VLOOKUP($A146,'Annex 2 Designated EHV charges'!$A:$O,10,FALSE)=0,"",VLOOKUP($A146,'Annex 2 Designated EHV charges'!$A:$O,10,FALSE)),"")</f>
        <v/>
      </c>
      <c r="G146" s="106" t="str">
        <f>IFERROR(IF(VLOOKUP($A146,'Annex 2 Designated EHV charges'!$A:$O,11,FALSE)=0,"",VLOOKUP($A146,'Annex 2 Designated EHV charges'!$A:$O,11,FALSE)),"")</f>
        <v/>
      </c>
      <c r="H146" s="106" t="str">
        <f>IFERROR(IF(VLOOKUP($A146,'Annex 2 Designated EHV charges'!$A:$O,12,FALSE)=0,"",VLOOKUP($A146,'Annex 2 Designated EHV charges'!$A:$O,12,FALSE)),"")</f>
        <v/>
      </c>
    </row>
    <row r="147" spans="1:8" x14ac:dyDescent="0.2">
      <c r="A147" s="99" t="str">
        <f t="array" ref="A147">IFERROR(INDEX('Annex 2 Designated EHV charges'!$A$11:$A$259, MATCH(0, IF(ISBLANK('Annex 2 Designated EHV charges'!$A$11:$A$259),1, COUNTIF(A$4:$A146, 'Annex 2 Designated EHV charges'!$A$11:$A$259)), 0)),"")</f>
        <v/>
      </c>
      <c r="B147" s="99" t="str">
        <f>IF($A147="","",VLOOKUP($A147,'Annex 2 Designated EHV charges'!$A:$O,2,0))</f>
        <v/>
      </c>
      <c r="C147" s="100" t="str">
        <f>IF($A147="","",VLOOKUP($A147,'Annex 2 Designated EHV charges'!$A:$O,3,0))</f>
        <v/>
      </c>
      <c r="D147" s="99" t="str">
        <f>IF($A147="","",VLOOKUP($A147,'Annex 2 Designated EHV charges'!$A:$O,7,0))</f>
        <v/>
      </c>
      <c r="E147" s="104" t="str">
        <f>IFERROR(IF(VLOOKUP($A147,'Annex 2 Designated EHV charges'!$A:$O,9,FALSE)=0,"",VLOOKUP($A147,'Annex 2 Designated EHV charges'!$A:$O,9,FALSE)),"")</f>
        <v/>
      </c>
      <c r="F147" s="105" t="str">
        <f>IFERROR(IF(VLOOKUP($A147,'Annex 2 Designated EHV charges'!$A:$O,10,FALSE)=0,"",VLOOKUP($A147,'Annex 2 Designated EHV charges'!$A:$O,10,FALSE)),"")</f>
        <v/>
      </c>
      <c r="G147" s="106" t="str">
        <f>IFERROR(IF(VLOOKUP($A147,'Annex 2 Designated EHV charges'!$A:$O,11,FALSE)=0,"",VLOOKUP($A147,'Annex 2 Designated EHV charges'!$A:$O,11,FALSE)),"")</f>
        <v/>
      </c>
      <c r="H147" s="106" t="str">
        <f>IFERROR(IF(VLOOKUP($A147,'Annex 2 Designated EHV charges'!$A:$O,12,FALSE)=0,"",VLOOKUP($A147,'Annex 2 Designated EHV charges'!$A:$O,12,FALSE)),"")</f>
        <v/>
      </c>
    </row>
    <row r="148" spans="1:8" x14ac:dyDescent="0.2">
      <c r="A148" s="99" t="str">
        <f t="array" ref="A148">IFERROR(INDEX('Annex 2 Designated EHV charges'!$A$11:$A$259, MATCH(0, IF(ISBLANK('Annex 2 Designated EHV charges'!$A$11:$A$259),1, COUNTIF(A$4:$A147, 'Annex 2 Designated EHV charges'!$A$11:$A$259)), 0)),"")</f>
        <v/>
      </c>
      <c r="B148" s="99" t="str">
        <f>IF($A148="","",VLOOKUP($A148,'Annex 2 Designated EHV charges'!$A:$O,2,0))</f>
        <v/>
      </c>
      <c r="C148" s="100" t="str">
        <f>IF($A148="","",VLOOKUP($A148,'Annex 2 Designated EHV charges'!$A:$O,3,0))</f>
        <v/>
      </c>
      <c r="D148" s="99" t="str">
        <f>IF($A148="","",VLOOKUP($A148,'Annex 2 Designated EHV charges'!$A:$O,7,0))</f>
        <v/>
      </c>
      <c r="E148" s="104" t="str">
        <f>IFERROR(IF(VLOOKUP($A148,'Annex 2 Designated EHV charges'!$A:$O,9,FALSE)=0,"",VLOOKUP($A148,'Annex 2 Designated EHV charges'!$A:$O,9,FALSE)),"")</f>
        <v/>
      </c>
      <c r="F148" s="105" t="str">
        <f>IFERROR(IF(VLOOKUP($A148,'Annex 2 Designated EHV charges'!$A:$O,10,FALSE)=0,"",VLOOKUP($A148,'Annex 2 Designated EHV charges'!$A:$O,10,FALSE)),"")</f>
        <v/>
      </c>
      <c r="G148" s="106" t="str">
        <f>IFERROR(IF(VLOOKUP($A148,'Annex 2 Designated EHV charges'!$A:$O,11,FALSE)=0,"",VLOOKUP($A148,'Annex 2 Designated EHV charges'!$A:$O,11,FALSE)),"")</f>
        <v/>
      </c>
      <c r="H148" s="106" t="str">
        <f>IFERROR(IF(VLOOKUP($A148,'Annex 2 Designated EHV charges'!$A:$O,12,FALSE)=0,"",VLOOKUP($A148,'Annex 2 Designated EHV charges'!$A:$O,12,FALSE)),"")</f>
        <v/>
      </c>
    </row>
    <row r="149" spans="1:8" x14ac:dyDescent="0.2">
      <c r="A149" s="99" t="str">
        <f t="array" ref="A149">IFERROR(INDEX('Annex 2 Designated EHV charges'!$A$11:$A$259, MATCH(0, IF(ISBLANK('Annex 2 Designated EHV charges'!$A$11:$A$259),1, COUNTIF(A$4:$A148, 'Annex 2 Designated EHV charges'!$A$11:$A$259)), 0)),"")</f>
        <v/>
      </c>
      <c r="B149" s="99" t="str">
        <f>IF($A149="","",VLOOKUP($A149,'Annex 2 Designated EHV charges'!$A:$O,2,0))</f>
        <v/>
      </c>
      <c r="C149" s="100" t="str">
        <f>IF($A149="","",VLOOKUP($A149,'Annex 2 Designated EHV charges'!$A:$O,3,0))</f>
        <v/>
      </c>
      <c r="D149" s="99" t="str">
        <f>IF($A149="","",VLOOKUP($A149,'Annex 2 Designated EHV charges'!$A:$O,7,0))</f>
        <v/>
      </c>
      <c r="E149" s="104" t="str">
        <f>IFERROR(IF(VLOOKUP($A149,'Annex 2 Designated EHV charges'!$A:$O,9,FALSE)=0,"",VLOOKUP($A149,'Annex 2 Designated EHV charges'!$A:$O,9,FALSE)),"")</f>
        <v/>
      </c>
      <c r="F149" s="105" t="str">
        <f>IFERROR(IF(VLOOKUP($A149,'Annex 2 Designated EHV charges'!$A:$O,10,FALSE)=0,"",VLOOKUP($A149,'Annex 2 Designated EHV charges'!$A:$O,10,FALSE)),"")</f>
        <v/>
      </c>
      <c r="G149" s="106" t="str">
        <f>IFERROR(IF(VLOOKUP($A149,'Annex 2 Designated EHV charges'!$A:$O,11,FALSE)=0,"",VLOOKUP($A149,'Annex 2 Designated EHV charges'!$A:$O,11,FALSE)),"")</f>
        <v/>
      </c>
      <c r="H149" s="106" t="str">
        <f>IFERROR(IF(VLOOKUP($A149,'Annex 2 Designated EHV charges'!$A:$O,12,FALSE)=0,"",VLOOKUP($A149,'Annex 2 Designated EHV charges'!$A:$O,12,FALSE)),"")</f>
        <v/>
      </c>
    </row>
    <row r="150" spans="1:8" x14ac:dyDescent="0.2">
      <c r="A150" s="99" t="str">
        <f t="array" ref="A150">IFERROR(INDEX('Annex 2 Designated EHV charges'!$A$11:$A$259, MATCH(0, IF(ISBLANK('Annex 2 Designated EHV charges'!$A$11:$A$259),1, COUNTIF(A$4:$A149, 'Annex 2 Designated EHV charges'!$A$11:$A$259)), 0)),"")</f>
        <v/>
      </c>
      <c r="B150" s="99" t="str">
        <f>IF($A150="","",VLOOKUP($A150,'Annex 2 Designated EHV charges'!$A:$O,2,0))</f>
        <v/>
      </c>
      <c r="C150" s="100" t="str">
        <f>IF($A150="","",VLOOKUP($A150,'Annex 2 Designated EHV charges'!$A:$O,3,0))</f>
        <v/>
      </c>
      <c r="D150" s="99" t="str">
        <f>IF($A150="","",VLOOKUP($A150,'Annex 2 Designated EHV charges'!$A:$O,7,0))</f>
        <v/>
      </c>
      <c r="E150" s="104" t="str">
        <f>IFERROR(IF(VLOOKUP($A150,'Annex 2 Designated EHV charges'!$A:$O,9,FALSE)=0,"",VLOOKUP($A150,'Annex 2 Designated EHV charges'!$A:$O,9,FALSE)),"")</f>
        <v/>
      </c>
      <c r="F150" s="105" t="str">
        <f>IFERROR(IF(VLOOKUP($A150,'Annex 2 Designated EHV charges'!$A:$O,10,FALSE)=0,"",VLOOKUP($A150,'Annex 2 Designated EHV charges'!$A:$O,10,FALSE)),"")</f>
        <v/>
      </c>
      <c r="G150" s="106" t="str">
        <f>IFERROR(IF(VLOOKUP($A150,'Annex 2 Designated EHV charges'!$A:$O,11,FALSE)=0,"",VLOOKUP($A150,'Annex 2 Designated EHV charges'!$A:$O,11,FALSE)),"")</f>
        <v/>
      </c>
      <c r="H150" s="106" t="str">
        <f>IFERROR(IF(VLOOKUP($A150,'Annex 2 Designated EHV charges'!$A:$O,12,FALSE)=0,"",VLOOKUP($A150,'Annex 2 Designated EHV charges'!$A:$O,12,FALSE)),"")</f>
        <v/>
      </c>
    </row>
    <row r="151" spans="1:8" x14ac:dyDescent="0.2">
      <c r="A151" s="99" t="str">
        <f t="array" ref="A151">IFERROR(INDEX('Annex 2 Designated EHV charges'!$A$11:$A$259, MATCH(0, IF(ISBLANK('Annex 2 Designated EHV charges'!$A$11:$A$259),1, COUNTIF(A$4:$A150, 'Annex 2 Designated EHV charges'!$A$11:$A$259)), 0)),"")</f>
        <v/>
      </c>
      <c r="B151" s="99" t="str">
        <f>IF($A151="","",VLOOKUP($A151,'Annex 2 Designated EHV charges'!$A:$O,2,0))</f>
        <v/>
      </c>
      <c r="C151" s="100" t="str">
        <f>IF($A151="","",VLOOKUP($A151,'Annex 2 Designated EHV charges'!$A:$O,3,0))</f>
        <v/>
      </c>
      <c r="D151" s="99" t="str">
        <f>IF($A151="","",VLOOKUP($A151,'Annex 2 Designated EHV charges'!$A:$O,7,0))</f>
        <v/>
      </c>
      <c r="E151" s="104" t="str">
        <f>IFERROR(IF(VLOOKUP($A151,'Annex 2 Designated EHV charges'!$A:$O,9,FALSE)=0,"",VLOOKUP($A151,'Annex 2 Designated EHV charges'!$A:$O,9,FALSE)),"")</f>
        <v/>
      </c>
      <c r="F151" s="105" t="str">
        <f>IFERROR(IF(VLOOKUP($A151,'Annex 2 Designated EHV charges'!$A:$O,10,FALSE)=0,"",VLOOKUP($A151,'Annex 2 Designated EHV charges'!$A:$O,10,FALSE)),"")</f>
        <v/>
      </c>
      <c r="G151" s="106" t="str">
        <f>IFERROR(IF(VLOOKUP($A151,'Annex 2 Designated EHV charges'!$A:$O,11,FALSE)=0,"",VLOOKUP($A151,'Annex 2 Designated EHV charges'!$A:$O,11,FALSE)),"")</f>
        <v/>
      </c>
      <c r="H151" s="106" t="str">
        <f>IFERROR(IF(VLOOKUP($A151,'Annex 2 Designated EHV charges'!$A:$O,12,FALSE)=0,"",VLOOKUP($A151,'Annex 2 Designated EHV charges'!$A:$O,12,FALSE)),"")</f>
        <v/>
      </c>
    </row>
    <row r="152" spans="1:8" x14ac:dyDescent="0.2">
      <c r="A152" s="99" t="str">
        <f t="array" ref="A152">IFERROR(INDEX('Annex 2 Designated EHV charges'!$A$11:$A$259, MATCH(0, IF(ISBLANK('Annex 2 Designated EHV charges'!$A$11:$A$259),1, COUNTIF(A$4:$A151, 'Annex 2 Designated EHV charges'!$A$11:$A$259)), 0)),"")</f>
        <v/>
      </c>
      <c r="B152" s="99" t="str">
        <f>IF($A152="","",VLOOKUP($A152,'Annex 2 Designated EHV charges'!$A:$O,2,0))</f>
        <v/>
      </c>
      <c r="C152" s="100" t="str">
        <f>IF($A152="","",VLOOKUP($A152,'Annex 2 Designated EHV charges'!$A:$O,3,0))</f>
        <v/>
      </c>
      <c r="D152" s="99" t="str">
        <f>IF($A152="","",VLOOKUP($A152,'Annex 2 Designated EHV charges'!$A:$O,7,0))</f>
        <v/>
      </c>
      <c r="E152" s="104" t="str">
        <f>IFERROR(IF(VLOOKUP($A152,'Annex 2 Designated EHV charges'!$A:$O,9,FALSE)=0,"",VLOOKUP($A152,'Annex 2 Designated EHV charges'!$A:$O,9,FALSE)),"")</f>
        <v/>
      </c>
      <c r="F152" s="105" t="str">
        <f>IFERROR(IF(VLOOKUP($A152,'Annex 2 Designated EHV charges'!$A:$O,10,FALSE)=0,"",VLOOKUP($A152,'Annex 2 Designated EHV charges'!$A:$O,10,FALSE)),"")</f>
        <v/>
      </c>
      <c r="G152" s="106" t="str">
        <f>IFERROR(IF(VLOOKUP($A152,'Annex 2 Designated EHV charges'!$A:$O,11,FALSE)=0,"",VLOOKUP($A152,'Annex 2 Designated EHV charges'!$A:$O,11,FALSE)),"")</f>
        <v/>
      </c>
      <c r="H152" s="106" t="str">
        <f>IFERROR(IF(VLOOKUP($A152,'Annex 2 Designated EHV charges'!$A:$O,12,FALSE)=0,"",VLOOKUP($A152,'Annex 2 Designated EHV charges'!$A:$O,12,FALSE)),"")</f>
        <v/>
      </c>
    </row>
    <row r="153" spans="1:8" x14ac:dyDescent="0.2">
      <c r="A153" s="99" t="str">
        <f t="array" ref="A153">IFERROR(INDEX('Annex 2 Designated EHV charges'!$A$11:$A$259, MATCH(0, IF(ISBLANK('Annex 2 Designated EHV charges'!$A$11:$A$259),1, COUNTIF(A$4:$A152, 'Annex 2 Designated EHV charges'!$A$11:$A$259)), 0)),"")</f>
        <v/>
      </c>
      <c r="B153" s="99" t="str">
        <f>IF($A153="","",VLOOKUP($A153,'Annex 2 Designated EHV charges'!$A:$O,2,0))</f>
        <v/>
      </c>
      <c r="C153" s="100" t="str">
        <f>IF($A153="","",VLOOKUP($A153,'Annex 2 Designated EHV charges'!$A:$O,3,0))</f>
        <v/>
      </c>
      <c r="D153" s="99" t="str">
        <f>IF($A153="","",VLOOKUP($A153,'Annex 2 Designated EHV charges'!$A:$O,7,0))</f>
        <v/>
      </c>
      <c r="E153" s="104" t="str">
        <f>IFERROR(IF(VLOOKUP($A153,'Annex 2 Designated EHV charges'!$A:$O,9,FALSE)=0,"",VLOOKUP($A153,'Annex 2 Designated EHV charges'!$A:$O,9,FALSE)),"")</f>
        <v/>
      </c>
      <c r="F153" s="105" t="str">
        <f>IFERROR(IF(VLOOKUP($A153,'Annex 2 Designated EHV charges'!$A:$O,10,FALSE)=0,"",VLOOKUP($A153,'Annex 2 Designated EHV charges'!$A:$O,10,FALSE)),"")</f>
        <v/>
      </c>
      <c r="G153" s="106" t="str">
        <f>IFERROR(IF(VLOOKUP($A153,'Annex 2 Designated EHV charges'!$A:$O,11,FALSE)=0,"",VLOOKUP($A153,'Annex 2 Designated EHV charges'!$A:$O,11,FALSE)),"")</f>
        <v/>
      </c>
      <c r="H153" s="106" t="str">
        <f>IFERROR(IF(VLOOKUP($A153,'Annex 2 Designated EHV charges'!$A:$O,12,FALSE)=0,"",VLOOKUP($A153,'Annex 2 Designated EHV charges'!$A:$O,12,FALSE)),"")</f>
        <v/>
      </c>
    </row>
    <row r="154" spans="1:8" x14ac:dyDescent="0.2">
      <c r="A154" s="99" t="str">
        <f t="array" ref="A154">IFERROR(INDEX('Annex 2 Designated EHV charges'!$A$11:$A$259, MATCH(0, IF(ISBLANK('Annex 2 Designated EHV charges'!$A$11:$A$259),1, COUNTIF(A$4:$A153, 'Annex 2 Designated EHV charges'!$A$11:$A$259)), 0)),"")</f>
        <v/>
      </c>
      <c r="B154" s="99" t="str">
        <f>IF($A154="","",VLOOKUP($A154,'Annex 2 Designated EHV charges'!$A:$O,2,0))</f>
        <v/>
      </c>
      <c r="C154" s="100" t="str">
        <f>IF($A154="","",VLOOKUP($A154,'Annex 2 Designated EHV charges'!$A:$O,3,0))</f>
        <v/>
      </c>
      <c r="D154" s="99" t="str">
        <f>IF($A154="","",VLOOKUP($A154,'Annex 2 Designated EHV charges'!$A:$O,7,0))</f>
        <v/>
      </c>
      <c r="E154" s="104" t="str">
        <f>IFERROR(IF(VLOOKUP($A154,'Annex 2 Designated EHV charges'!$A:$O,9,FALSE)=0,"",VLOOKUP($A154,'Annex 2 Designated EHV charges'!$A:$O,9,FALSE)),"")</f>
        <v/>
      </c>
      <c r="F154" s="105" t="str">
        <f>IFERROR(IF(VLOOKUP($A154,'Annex 2 Designated EHV charges'!$A:$O,10,FALSE)=0,"",VLOOKUP($A154,'Annex 2 Designated EHV charges'!$A:$O,10,FALSE)),"")</f>
        <v/>
      </c>
      <c r="G154" s="106" t="str">
        <f>IFERROR(IF(VLOOKUP($A154,'Annex 2 Designated EHV charges'!$A:$O,11,FALSE)=0,"",VLOOKUP($A154,'Annex 2 Designated EHV charges'!$A:$O,11,FALSE)),"")</f>
        <v/>
      </c>
      <c r="H154" s="106" t="str">
        <f>IFERROR(IF(VLOOKUP($A154,'Annex 2 Designated EHV charges'!$A:$O,12,FALSE)=0,"",VLOOKUP($A154,'Annex 2 Designated EHV charges'!$A:$O,12,FALSE)),"")</f>
        <v/>
      </c>
    </row>
    <row r="155" spans="1:8" x14ac:dyDescent="0.2">
      <c r="A155" s="99" t="str">
        <f t="array" ref="A155">IFERROR(INDEX('Annex 2 Designated EHV charges'!$A$11:$A$259, MATCH(0, IF(ISBLANK('Annex 2 Designated EHV charges'!$A$11:$A$259),1, COUNTIF(A$4:$A154, 'Annex 2 Designated EHV charges'!$A$11:$A$259)), 0)),"")</f>
        <v/>
      </c>
      <c r="B155" s="99" t="str">
        <f>IF($A155="","",VLOOKUP($A155,'Annex 2 Designated EHV charges'!$A:$O,2,0))</f>
        <v/>
      </c>
      <c r="C155" s="100" t="str">
        <f>IF($A155="","",VLOOKUP($A155,'Annex 2 Designated EHV charges'!$A:$O,3,0))</f>
        <v/>
      </c>
      <c r="D155" s="99" t="str">
        <f>IF($A155="","",VLOOKUP($A155,'Annex 2 Designated EHV charges'!$A:$O,7,0))</f>
        <v/>
      </c>
      <c r="E155" s="104" t="str">
        <f>IFERROR(IF(VLOOKUP($A155,'Annex 2 Designated EHV charges'!$A:$O,9,FALSE)=0,"",VLOOKUP($A155,'Annex 2 Designated EHV charges'!$A:$O,9,FALSE)),"")</f>
        <v/>
      </c>
      <c r="F155" s="105" t="str">
        <f>IFERROR(IF(VLOOKUP($A155,'Annex 2 Designated EHV charges'!$A:$O,10,FALSE)=0,"",VLOOKUP($A155,'Annex 2 Designated EHV charges'!$A:$O,10,FALSE)),"")</f>
        <v/>
      </c>
      <c r="G155" s="106" t="str">
        <f>IFERROR(IF(VLOOKUP($A155,'Annex 2 Designated EHV charges'!$A:$O,11,FALSE)=0,"",VLOOKUP($A155,'Annex 2 Designated EHV charges'!$A:$O,11,FALSE)),"")</f>
        <v/>
      </c>
      <c r="H155" s="106" t="str">
        <f>IFERROR(IF(VLOOKUP($A155,'Annex 2 Designated EHV charges'!$A:$O,12,FALSE)=0,"",VLOOKUP($A155,'Annex 2 Designated EHV charges'!$A:$O,12,FALSE)),"")</f>
        <v/>
      </c>
    </row>
    <row r="156" spans="1:8" x14ac:dyDescent="0.2">
      <c r="A156" s="99" t="str">
        <f t="array" ref="A156">IFERROR(INDEX('Annex 2 Designated EHV charges'!$A$11:$A$259, MATCH(0, IF(ISBLANK('Annex 2 Designated EHV charges'!$A$11:$A$259),1, COUNTIF(A$4:$A155, 'Annex 2 Designated EHV charges'!$A$11:$A$259)), 0)),"")</f>
        <v/>
      </c>
      <c r="B156" s="99" t="str">
        <f>IF($A156="","",VLOOKUP($A156,'Annex 2 Designated EHV charges'!$A:$O,2,0))</f>
        <v/>
      </c>
      <c r="C156" s="100" t="str">
        <f>IF($A156="","",VLOOKUP($A156,'Annex 2 Designated EHV charges'!$A:$O,3,0))</f>
        <v/>
      </c>
      <c r="D156" s="99" t="str">
        <f>IF($A156="","",VLOOKUP($A156,'Annex 2 Designated EHV charges'!$A:$O,7,0))</f>
        <v/>
      </c>
      <c r="E156" s="104" t="str">
        <f>IFERROR(IF(VLOOKUP($A156,'Annex 2 Designated EHV charges'!$A:$O,9,FALSE)=0,"",VLOOKUP($A156,'Annex 2 Designated EHV charges'!$A:$O,9,FALSE)),"")</f>
        <v/>
      </c>
      <c r="F156" s="105" t="str">
        <f>IFERROR(IF(VLOOKUP($A156,'Annex 2 Designated EHV charges'!$A:$O,10,FALSE)=0,"",VLOOKUP($A156,'Annex 2 Designated EHV charges'!$A:$O,10,FALSE)),"")</f>
        <v/>
      </c>
      <c r="G156" s="106" t="str">
        <f>IFERROR(IF(VLOOKUP($A156,'Annex 2 Designated EHV charges'!$A:$O,11,FALSE)=0,"",VLOOKUP($A156,'Annex 2 Designated EHV charges'!$A:$O,11,FALSE)),"")</f>
        <v/>
      </c>
      <c r="H156" s="106" t="str">
        <f>IFERROR(IF(VLOOKUP($A156,'Annex 2 Designated EHV charges'!$A:$O,12,FALSE)=0,"",VLOOKUP($A156,'Annex 2 Designated EHV charges'!$A:$O,12,FALSE)),"")</f>
        <v/>
      </c>
    </row>
    <row r="157" spans="1:8" x14ac:dyDescent="0.2">
      <c r="A157" s="99" t="str">
        <f t="array" ref="A157">IFERROR(INDEX('Annex 2 Designated EHV charges'!$A$11:$A$259, MATCH(0, IF(ISBLANK('Annex 2 Designated EHV charges'!$A$11:$A$259),1, COUNTIF(A$4:$A156, 'Annex 2 Designated EHV charges'!$A$11:$A$259)), 0)),"")</f>
        <v/>
      </c>
      <c r="B157" s="99" t="str">
        <f>IF($A157="","",VLOOKUP($A157,'Annex 2 Designated EHV charges'!$A:$O,2,0))</f>
        <v/>
      </c>
      <c r="C157" s="100" t="str">
        <f>IF($A157="","",VLOOKUP($A157,'Annex 2 Designated EHV charges'!$A:$O,3,0))</f>
        <v/>
      </c>
      <c r="D157" s="99" t="str">
        <f>IF($A157="","",VLOOKUP($A157,'Annex 2 Designated EHV charges'!$A:$O,7,0))</f>
        <v/>
      </c>
      <c r="E157" s="104" t="str">
        <f>IFERROR(IF(VLOOKUP($A157,'Annex 2 Designated EHV charges'!$A:$O,9,FALSE)=0,"",VLOOKUP($A157,'Annex 2 Designated EHV charges'!$A:$O,9,FALSE)),"")</f>
        <v/>
      </c>
      <c r="F157" s="105" t="str">
        <f>IFERROR(IF(VLOOKUP($A157,'Annex 2 Designated EHV charges'!$A:$O,10,FALSE)=0,"",VLOOKUP($A157,'Annex 2 Designated EHV charges'!$A:$O,10,FALSE)),"")</f>
        <v/>
      </c>
      <c r="G157" s="106" t="str">
        <f>IFERROR(IF(VLOOKUP($A157,'Annex 2 Designated EHV charges'!$A:$O,11,FALSE)=0,"",VLOOKUP($A157,'Annex 2 Designated EHV charges'!$A:$O,11,FALSE)),"")</f>
        <v/>
      </c>
      <c r="H157" s="106" t="str">
        <f>IFERROR(IF(VLOOKUP($A157,'Annex 2 Designated EHV charges'!$A:$O,12,FALSE)=0,"",VLOOKUP($A157,'Annex 2 Designated EHV charges'!$A:$O,12,FALSE)),"")</f>
        <v/>
      </c>
    </row>
    <row r="158" spans="1:8" x14ac:dyDescent="0.2">
      <c r="A158" s="99" t="str">
        <f t="array" ref="A158">IFERROR(INDEX('Annex 2 Designated EHV charges'!$A$11:$A$259, MATCH(0, IF(ISBLANK('Annex 2 Designated EHV charges'!$A$11:$A$259),1, COUNTIF(A$4:$A157, 'Annex 2 Designated EHV charges'!$A$11:$A$259)), 0)),"")</f>
        <v/>
      </c>
      <c r="B158" s="99" t="str">
        <f>IF($A158="","",VLOOKUP($A158,'Annex 2 Designated EHV charges'!$A:$O,2,0))</f>
        <v/>
      </c>
      <c r="C158" s="100" t="str">
        <f>IF($A158="","",VLOOKUP($A158,'Annex 2 Designated EHV charges'!$A:$O,3,0))</f>
        <v/>
      </c>
      <c r="D158" s="99" t="str">
        <f>IF($A158="","",VLOOKUP($A158,'Annex 2 Designated EHV charges'!$A:$O,7,0))</f>
        <v/>
      </c>
      <c r="E158" s="104" t="str">
        <f>IFERROR(IF(VLOOKUP($A158,'Annex 2 Designated EHV charges'!$A:$O,9,FALSE)=0,"",VLOOKUP($A158,'Annex 2 Designated EHV charges'!$A:$O,9,FALSE)),"")</f>
        <v/>
      </c>
      <c r="F158" s="105" t="str">
        <f>IFERROR(IF(VLOOKUP($A158,'Annex 2 Designated EHV charges'!$A:$O,10,FALSE)=0,"",VLOOKUP($A158,'Annex 2 Designated EHV charges'!$A:$O,10,FALSE)),"")</f>
        <v/>
      </c>
      <c r="G158" s="106" t="str">
        <f>IFERROR(IF(VLOOKUP($A158,'Annex 2 Designated EHV charges'!$A:$O,11,FALSE)=0,"",VLOOKUP($A158,'Annex 2 Designated EHV charges'!$A:$O,11,FALSE)),"")</f>
        <v/>
      </c>
      <c r="H158" s="106" t="str">
        <f>IFERROR(IF(VLOOKUP($A158,'Annex 2 Designated EHV charges'!$A:$O,12,FALSE)=0,"",VLOOKUP($A158,'Annex 2 Designated EHV charges'!$A:$O,12,FALSE)),"")</f>
        <v/>
      </c>
    </row>
    <row r="159" spans="1:8" x14ac:dyDescent="0.2">
      <c r="A159" s="99" t="str">
        <f t="array" ref="A159">IFERROR(INDEX('Annex 2 Designated EHV charges'!$A$11:$A$259, MATCH(0, IF(ISBLANK('Annex 2 Designated EHV charges'!$A$11:$A$259),1, COUNTIF(A$4:$A158, 'Annex 2 Designated EHV charges'!$A$11:$A$259)), 0)),"")</f>
        <v/>
      </c>
      <c r="B159" s="99" t="str">
        <f>IF($A159="","",VLOOKUP($A159,'Annex 2 Designated EHV charges'!$A:$O,2,0))</f>
        <v/>
      </c>
      <c r="C159" s="100" t="str">
        <f>IF($A159="","",VLOOKUP($A159,'Annex 2 Designated EHV charges'!$A:$O,3,0))</f>
        <v/>
      </c>
      <c r="D159" s="99" t="str">
        <f>IF($A159="","",VLOOKUP($A159,'Annex 2 Designated EHV charges'!$A:$O,7,0))</f>
        <v/>
      </c>
      <c r="E159" s="104" t="str">
        <f>IFERROR(IF(VLOOKUP($A159,'Annex 2 Designated EHV charges'!$A:$O,9,FALSE)=0,"",VLOOKUP($A159,'Annex 2 Designated EHV charges'!$A:$O,9,FALSE)),"")</f>
        <v/>
      </c>
      <c r="F159" s="105" t="str">
        <f>IFERROR(IF(VLOOKUP($A159,'Annex 2 Designated EHV charges'!$A:$O,10,FALSE)=0,"",VLOOKUP($A159,'Annex 2 Designated EHV charges'!$A:$O,10,FALSE)),"")</f>
        <v/>
      </c>
      <c r="G159" s="106" t="str">
        <f>IFERROR(IF(VLOOKUP($A159,'Annex 2 Designated EHV charges'!$A:$O,11,FALSE)=0,"",VLOOKUP($A159,'Annex 2 Designated EHV charges'!$A:$O,11,FALSE)),"")</f>
        <v/>
      </c>
      <c r="H159" s="106" t="str">
        <f>IFERROR(IF(VLOOKUP($A159,'Annex 2 Designated EHV charges'!$A:$O,12,FALSE)=0,"",VLOOKUP($A159,'Annex 2 Designated EHV charges'!$A:$O,12,FALSE)),"")</f>
        <v/>
      </c>
    </row>
    <row r="160" spans="1:8" x14ac:dyDescent="0.2">
      <c r="A160" s="99" t="str">
        <f t="array" ref="A160">IFERROR(INDEX('Annex 2 Designated EHV charges'!$A$11:$A$259, MATCH(0, IF(ISBLANK('Annex 2 Designated EHV charges'!$A$11:$A$259),1, COUNTIF(A$4:$A159, 'Annex 2 Designated EHV charges'!$A$11:$A$259)), 0)),"")</f>
        <v/>
      </c>
      <c r="B160" s="99" t="str">
        <f>IF($A160="","",VLOOKUP($A160,'Annex 2 Designated EHV charges'!$A:$O,2,0))</f>
        <v/>
      </c>
      <c r="C160" s="100" t="str">
        <f>IF($A160="","",VLOOKUP($A160,'Annex 2 Designated EHV charges'!$A:$O,3,0))</f>
        <v/>
      </c>
      <c r="D160" s="99" t="str">
        <f>IF($A160="","",VLOOKUP($A160,'Annex 2 Designated EHV charges'!$A:$O,7,0))</f>
        <v/>
      </c>
      <c r="E160" s="104" t="str">
        <f>IFERROR(IF(VLOOKUP($A160,'Annex 2 Designated EHV charges'!$A:$O,9,FALSE)=0,"",VLOOKUP($A160,'Annex 2 Designated EHV charges'!$A:$O,9,FALSE)),"")</f>
        <v/>
      </c>
      <c r="F160" s="105" t="str">
        <f>IFERROR(IF(VLOOKUP($A160,'Annex 2 Designated EHV charges'!$A:$O,10,FALSE)=0,"",VLOOKUP($A160,'Annex 2 Designated EHV charges'!$A:$O,10,FALSE)),"")</f>
        <v/>
      </c>
      <c r="G160" s="106" t="str">
        <f>IFERROR(IF(VLOOKUP($A160,'Annex 2 Designated EHV charges'!$A:$O,11,FALSE)=0,"",VLOOKUP($A160,'Annex 2 Designated EHV charges'!$A:$O,11,FALSE)),"")</f>
        <v/>
      </c>
      <c r="H160" s="106" t="str">
        <f>IFERROR(IF(VLOOKUP($A160,'Annex 2 Designated EHV charges'!$A:$O,12,FALSE)=0,"",VLOOKUP($A160,'Annex 2 Designated EHV charges'!$A:$O,12,FALSE)),"")</f>
        <v/>
      </c>
    </row>
    <row r="161" spans="1:8" x14ac:dyDescent="0.2">
      <c r="A161" s="99" t="str">
        <f t="array" ref="A161">IFERROR(INDEX('Annex 2 Designated EHV charges'!$A$11:$A$259, MATCH(0, IF(ISBLANK('Annex 2 Designated EHV charges'!$A$11:$A$259),1, COUNTIF(A$4:$A160, 'Annex 2 Designated EHV charges'!$A$11:$A$259)), 0)),"")</f>
        <v/>
      </c>
      <c r="B161" s="99" t="str">
        <f>IF($A161="","",VLOOKUP($A161,'Annex 2 Designated EHV charges'!$A:$O,2,0))</f>
        <v/>
      </c>
      <c r="C161" s="100" t="str">
        <f>IF($A161="","",VLOOKUP($A161,'Annex 2 Designated EHV charges'!$A:$O,3,0))</f>
        <v/>
      </c>
      <c r="D161" s="99" t="str">
        <f>IF($A161="","",VLOOKUP($A161,'Annex 2 Designated EHV charges'!$A:$O,7,0))</f>
        <v/>
      </c>
      <c r="E161" s="104" t="str">
        <f>IFERROR(IF(VLOOKUP($A161,'Annex 2 Designated EHV charges'!$A:$O,9,FALSE)=0,"",VLOOKUP($A161,'Annex 2 Designated EHV charges'!$A:$O,9,FALSE)),"")</f>
        <v/>
      </c>
      <c r="F161" s="105" t="str">
        <f>IFERROR(IF(VLOOKUP($A161,'Annex 2 Designated EHV charges'!$A:$O,10,FALSE)=0,"",VLOOKUP($A161,'Annex 2 Designated EHV charges'!$A:$O,10,FALSE)),"")</f>
        <v/>
      </c>
      <c r="G161" s="106" t="str">
        <f>IFERROR(IF(VLOOKUP($A161,'Annex 2 Designated EHV charges'!$A:$O,11,FALSE)=0,"",VLOOKUP($A161,'Annex 2 Designated EHV charges'!$A:$O,11,FALSE)),"")</f>
        <v/>
      </c>
      <c r="H161" s="106" t="str">
        <f>IFERROR(IF(VLOOKUP($A161,'Annex 2 Designated EHV charges'!$A:$O,12,FALSE)=0,"",VLOOKUP($A161,'Annex 2 Designated EHV charges'!$A:$O,12,FALSE)),"")</f>
        <v/>
      </c>
    </row>
    <row r="162" spans="1:8" x14ac:dyDescent="0.2">
      <c r="A162" s="99" t="str">
        <f t="array" ref="A162">IFERROR(INDEX('Annex 2 Designated EHV charges'!$A$11:$A$259, MATCH(0, IF(ISBLANK('Annex 2 Designated EHV charges'!$A$11:$A$259),1, COUNTIF(A$4:$A161, 'Annex 2 Designated EHV charges'!$A$11:$A$259)), 0)),"")</f>
        <v/>
      </c>
      <c r="B162" s="99" t="str">
        <f>IF($A162="","",VLOOKUP($A162,'Annex 2 Designated EHV charges'!$A:$O,2,0))</f>
        <v/>
      </c>
      <c r="C162" s="100" t="str">
        <f>IF($A162="","",VLOOKUP($A162,'Annex 2 Designated EHV charges'!$A:$O,3,0))</f>
        <v/>
      </c>
      <c r="D162" s="99" t="str">
        <f>IF($A162="","",VLOOKUP($A162,'Annex 2 Designated EHV charges'!$A:$O,7,0))</f>
        <v/>
      </c>
      <c r="E162" s="104" t="str">
        <f>IFERROR(IF(VLOOKUP($A162,'Annex 2 Designated EHV charges'!$A:$O,9,FALSE)=0,"",VLOOKUP($A162,'Annex 2 Designated EHV charges'!$A:$O,9,FALSE)),"")</f>
        <v/>
      </c>
      <c r="F162" s="105" t="str">
        <f>IFERROR(IF(VLOOKUP($A162,'Annex 2 Designated EHV charges'!$A:$O,10,FALSE)=0,"",VLOOKUP($A162,'Annex 2 Designated EHV charges'!$A:$O,10,FALSE)),"")</f>
        <v/>
      </c>
      <c r="G162" s="106" t="str">
        <f>IFERROR(IF(VLOOKUP($A162,'Annex 2 Designated EHV charges'!$A:$O,11,FALSE)=0,"",VLOOKUP($A162,'Annex 2 Designated EHV charges'!$A:$O,11,FALSE)),"")</f>
        <v/>
      </c>
      <c r="H162" s="106" t="str">
        <f>IFERROR(IF(VLOOKUP($A162,'Annex 2 Designated EHV charges'!$A:$O,12,FALSE)=0,"",VLOOKUP($A162,'Annex 2 Designated EHV charges'!$A:$O,12,FALSE)),"")</f>
        <v/>
      </c>
    </row>
    <row r="163" spans="1:8" x14ac:dyDescent="0.2">
      <c r="A163" s="99" t="str">
        <f t="array" ref="A163">IFERROR(INDEX('Annex 2 Designated EHV charges'!$A$11:$A$259, MATCH(0, IF(ISBLANK('Annex 2 Designated EHV charges'!$A$11:$A$259),1, COUNTIF(A$4:$A162, 'Annex 2 Designated EHV charges'!$A$11:$A$259)), 0)),"")</f>
        <v/>
      </c>
      <c r="B163" s="99" t="str">
        <f>IF($A163="","",VLOOKUP($A163,'Annex 2 Designated EHV charges'!$A:$O,2,0))</f>
        <v/>
      </c>
      <c r="C163" s="100" t="str">
        <f>IF($A163="","",VLOOKUP($A163,'Annex 2 Designated EHV charges'!$A:$O,3,0))</f>
        <v/>
      </c>
      <c r="D163" s="99" t="str">
        <f>IF($A163="","",VLOOKUP($A163,'Annex 2 Designated EHV charges'!$A:$O,7,0))</f>
        <v/>
      </c>
      <c r="E163" s="104" t="str">
        <f>IFERROR(IF(VLOOKUP($A163,'Annex 2 Designated EHV charges'!$A:$O,9,FALSE)=0,"",VLOOKUP($A163,'Annex 2 Designated EHV charges'!$A:$O,9,FALSE)),"")</f>
        <v/>
      </c>
      <c r="F163" s="105" t="str">
        <f>IFERROR(IF(VLOOKUP($A163,'Annex 2 Designated EHV charges'!$A:$O,10,FALSE)=0,"",VLOOKUP($A163,'Annex 2 Designated EHV charges'!$A:$O,10,FALSE)),"")</f>
        <v/>
      </c>
      <c r="G163" s="106" t="str">
        <f>IFERROR(IF(VLOOKUP($A163,'Annex 2 Designated EHV charges'!$A:$O,11,FALSE)=0,"",VLOOKUP($A163,'Annex 2 Designated EHV charges'!$A:$O,11,FALSE)),"")</f>
        <v/>
      </c>
      <c r="H163" s="106" t="str">
        <f>IFERROR(IF(VLOOKUP($A163,'Annex 2 Designated EHV charges'!$A:$O,12,FALSE)=0,"",VLOOKUP($A163,'Annex 2 Designated EHV charges'!$A:$O,12,FALSE)),"")</f>
        <v/>
      </c>
    </row>
    <row r="164" spans="1:8" x14ac:dyDescent="0.2">
      <c r="A164" s="99" t="str">
        <f t="array" ref="A164">IFERROR(INDEX('Annex 2 Designated EHV charges'!$A$11:$A$259, MATCH(0, IF(ISBLANK('Annex 2 Designated EHV charges'!$A$11:$A$259),1, COUNTIF(A$4:$A163, 'Annex 2 Designated EHV charges'!$A$11:$A$259)), 0)),"")</f>
        <v/>
      </c>
      <c r="B164" s="99" t="str">
        <f>IF($A164="","",VLOOKUP($A164,'Annex 2 Designated EHV charges'!$A:$O,2,0))</f>
        <v/>
      </c>
      <c r="C164" s="100" t="str">
        <f>IF($A164="","",VLOOKUP($A164,'Annex 2 Designated EHV charges'!$A:$O,3,0))</f>
        <v/>
      </c>
      <c r="D164" s="99" t="str">
        <f>IF($A164="","",VLOOKUP($A164,'Annex 2 Designated EHV charges'!$A:$O,7,0))</f>
        <v/>
      </c>
      <c r="E164" s="104" t="str">
        <f>IFERROR(IF(VLOOKUP($A164,'Annex 2 Designated EHV charges'!$A:$O,9,FALSE)=0,"",VLOOKUP($A164,'Annex 2 Designated EHV charges'!$A:$O,9,FALSE)),"")</f>
        <v/>
      </c>
      <c r="F164" s="105" t="str">
        <f>IFERROR(IF(VLOOKUP($A164,'Annex 2 Designated EHV charges'!$A:$O,10,FALSE)=0,"",VLOOKUP($A164,'Annex 2 Designated EHV charges'!$A:$O,10,FALSE)),"")</f>
        <v/>
      </c>
      <c r="G164" s="106" t="str">
        <f>IFERROR(IF(VLOOKUP($A164,'Annex 2 Designated EHV charges'!$A:$O,11,FALSE)=0,"",VLOOKUP($A164,'Annex 2 Designated EHV charges'!$A:$O,11,FALSE)),"")</f>
        <v/>
      </c>
      <c r="H164" s="106" t="str">
        <f>IFERROR(IF(VLOOKUP($A164,'Annex 2 Designated EHV charges'!$A:$O,12,FALSE)=0,"",VLOOKUP($A164,'Annex 2 Designated EHV charges'!$A:$O,12,FALSE)),"")</f>
        <v/>
      </c>
    </row>
    <row r="165" spans="1:8" x14ac:dyDescent="0.2">
      <c r="A165" s="99" t="str">
        <f t="array" ref="A165">IFERROR(INDEX('Annex 2 Designated EHV charges'!$A$11:$A$259, MATCH(0, IF(ISBLANK('Annex 2 Designated EHV charges'!$A$11:$A$259),1, COUNTIF(A$4:$A164, 'Annex 2 Designated EHV charges'!$A$11:$A$259)), 0)),"")</f>
        <v/>
      </c>
      <c r="B165" s="99" t="str">
        <f>IF($A165="","",VLOOKUP($A165,'Annex 2 Designated EHV charges'!$A:$O,2,0))</f>
        <v/>
      </c>
      <c r="C165" s="100" t="str">
        <f>IF($A165="","",VLOOKUP($A165,'Annex 2 Designated EHV charges'!$A:$O,3,0))</f>
        <v/>
      </c>
      <c r="D165" s="99" t="str">
        <f>IF($A165="","",VLOOKUP($A165,'Annex 2 Designated EHV charges'!$A:$O,7,0))</f>
        <v/>
      </c>
      <c r="E165" s="104" t="str">
        <f>IFERROR(IF(VLOOKUP($A165,'Annex 2 Designated EHV charges'!$A:$O,9,FALSE)=0,"",VLOOKUP($A165,'Annex 2 Designated EHV charges'!$A:$O,9,FALSE)),"")</f>
        <v/>
      </c>
      <c r="F165" s="105" t="str">
        <f>IFERROR(IF(VLOOKUP($A165,'Annex 2 Designated EHV charges'!$A:$O,10,FALSE)=0,"",VLOOKUP($A165,'Annex 2 Designated EHV charges'!$A:$O,10,FALSE)),"")</f>
        <v/>
      </c>
      <c r="G165" s="106" t="str">
        <f>IFERROR(IF(VLOOKUP($A165,'Annex 2 Designated EHV charges'!$A:$O,11,FALSE)=0,"",VLOOKUP($A165,'Annex 2 Designated EHV charges'!$A:$O,11,FALSE)),"")</f>
        <v/>
      </c>
      <c r="H165" s="106" t="str">
        <f>IFERROR(IF(VLOOKUP($A165,'Annex 2 Designated EHV charges'!$A:$O,12,FALSE)=0,"",VLOOKUP($A165,'Annex 2 Designated EHV charges'!$A:$O,12,FALSE)),"")</f>
        <v/>
      </c>
    </row>
    <row r="166" spans="1:8" x14ac:dyDescent="0.2">
      <c r="A166" s="99" t="str">
        <f t="array" ref="A166">IFERROR(INDEX('Annex 2 Designated EHV charges'!$A$11:$A$259, MATCH(0, IF(ISBLANK('Annex 2 Designated EHV charges'!$A$11:$A$259),1, COUNTIF(A$4:$A165, 'Annex 2 Designated EHV charges'!$A$11:$A$259)), 0)),"")</f>
        <v/>
      </c>
      <c r="B166" s="99" t="str">
        <f>IF($A166="","",VLOOKUP($A166,'Annex 2 Designated EHV charges'!$A:$O,2,0))</f>
        <v/>
      </c>
      <c r="C166" s="100" t="str">
        <f>IF($A166="","",VLOOKUP($A166,'Annex 2 Designated EHV charges'!$A:$O,3,0))</f>
        <v/>
      </c>
      <c r="D166" s="99" t="str">
        <f>IF($A166="","",VLOOKUP($A166,'Annex 2 Designated EHV charges'!$A:$O,7,0))</f>
        <v/>
      </c>
      <c r="E166" s="104" t="str">
        <f>IFERROR(IF(VLOOKUP($A166,'Annex 2 Designated EHV charges'!$A:$O,9,FALSE)=0,"",VLOOKUP($A166,'Annex 2 Designated EHV charges'!$A:$O,9,FALSE)),"")</f>
        <v/>
      </c>
      <c r="F166" s="105" t="str">
        <f>IFERROR(IF(VLOOKUP($A166,'Annex 2 Designated EHV charges'!$A:$O,10,FALSE)=0,"",VLOOKUP($A166,'Annex 2 Designated EHV charges'!$A:$O,10,FALSE)),"")</f>
        <v/>
      </c>
      <c r="G166" s="106" t="str">
        <f>IFERROR(IF(VLOOKUP($A166,'Annex 2 Designated EHV charges'!$A:$O,11,FALSE)=0,"",VLOOKUP($A166,'Annex 2 Designated EHV charges'!$A:$O,11,FALSE)),"")</f>
        <v/>
      </c>
      <c r="H166" s="106" t="str">
        <f>IFERROR(IF(VLOOKUP($A166,'Annex 2 Designated EHV charges'!$A:$O,12,FALSE)=0,"",VLOOKUP($A166,'Annex 2 Designated EHV charges'!$A:$O,12,FALSE)),"")</f>
        <v/>
      </c>
    </row>
    <row r="167" spans="1:8" x14ac:dyDescent="0.2">
      <c r="A167" s="99" t="str">
        <f t="array" ref="A167">IFERROR(INDEX('Annex 2 Designated EHV charges'!$A$11:$A$259, MATCH(0, IF(ISBLANK('Annex 2 Designated EHV charges'!$A$11:$A$259),1, COUNTIF(A$4:$A166, 'Annex 2 Designated EHV charges'!$A$11:$A$259)), 0)),"")</f>
        <v/>
      </c>
      <c r="B167" s="99" t="str">
        <f>IF($A167="","",VLOOKUP($A167,'Annex 2 Designated EHV charges'!$A:$O,2,0))</f>
        <v/>
      </c>
      <c r="C167" s="100" t="str">
        <f>IF($A167="","",VLOOKUP($A167,'Annex 2 Designated EHV charges'!$A:$O,3,0))</f>
        <v/>
      </c>
      <c r="D167" s="99" t="str">
        <f>IF($A167="","",VLOOKUP($A167,'Annex 2 Designated EHV charges'!$A:$O,7,0))</f>
        <v/>
      </c>
      <c r="E167" s="104" t="str">
        <f>IFERROR(IF(VLOOKUP($A167,'Annex 2 Designated EHV charges'!$A:$O,9,FALSE)=0,"",VLOOKUP($A167,'Annex 2 Designated EHV charges'!$A:$O,9,FALSE)),"")</f>
        <v/>
      </c>
      <c r="F167" s="105" t="str">
        <f>IFERROR(IF(VLOOKUP($A167,'Annex 2 Designated EHV charges'!$A:$O,10,FALSE)=0,"",VLOOKUP($A167,'Annex 2 Designated EHV charges'!$A:$O,10,FALSE)),"")</f>
        <v/>
      </c>
      <c r="G167" s="106" t="str">
        <f>IFERROR(IF(VLOOKUP($A167,'Annex 2 Designated EHV charges'!$A:$O,11,FALSE)=0,"",VLOOKUP($A167,'Annex 2 Designated EHV charges'!$A:$O,11,FALSE)),"")</f>
        <v/>
      </c>
      <c r="H167" s="106" t="str">
        <f>IFERROR(IF(VLOOKUP($A167,'Annex 2 Designated EHV charges'!$A:$O,12,FALSE)=0,"",VLOOKUP($A167,'Annex 2 Designated EHV charges'!$A:$O,12,FALSE)),"")</f>
        <v/>
      </c>
    </row>
    <row r="168" spans="1:8" x14ac:dyDescent="0.2">
      <c r="A168" s="99" t="str">
        <f t="array" ref="A168">IFERROR(INDEX('Annex 2 Designated EHV charges'!$A$11:$A$259, MATCH(0, IF(ISBLANK('Annex 2 Designated EHV charges'!$A$11:$A$259),1, COUNTIF(A$4:$A167, 'Annex 2 Designated EHV charges'!$A$11:$A$259)), 0)),"")</f>
        <v/>
      </c>
      <c r="B168" s="99" t="str">
        <f>IF($A168="","",VLOOKUP($A168,'Annex 2 Designated EHV charges'!$A:$O,2,0))</f>
        <v/>
      </c>
      <c r="C168" s="100" t="str">
        <f>IF($A168="","",VLOOKUP($A168,'Annex 2 Designated EHV charges'!$A:$O,3,0))</f>
        <v/>
      </c>
      <c r="D168" s="99" t="str">
        <f>IF($A168="","",VLOOKUP($A168,'Annex 2 Designated EHV charges'!$A:$O,7,0))</f>
        <v/>
      </c>
      <c r="E168" s="104" t="str">
        <f>IFERROR(IF(VLOOKUP($A168,'Annex 2 Designated EHV charges'!$A:$O,9,FALSE)=0,"",VLOOKUP($A168,'Annex 2 Designated EHV charges'!$A:$O,9,FALSE)),"")</f>
        <v/>
      </c>
      <c r="F168" s="105" t="str">
        <f>IFERROR(IF(VLOOKUP($A168,'Annex 2 Designated EHV charges'!$A:$O,10,FALSE)=0,"",VLOOKUP($A168,'Annex 2 Designated EHV charges'!$A:$O,10,FALSE)),"")</f>
        <v/>
      </c>
      <c r="G168" s="106" t="str">
        <f>IFERROR(IF(VLOOKUP($A168,'Annex 2 Designated EHV charges'!$A:$O,11,FALSE)=0,"",VLOOKUP($A168,'Annex 2 Designated EHV charges'!$A:$O,11,FALSE)),"")</f>
        <v/>
      </c>
      <c r="H168" s="106" t="str">
        <f>IFERROR(IF(VLOOKUP($A168,'Annex 2 Designated EHV charges'!$A:$O,12,FALSE)=0,"",VLOOKUP($A168,'Annex 2 Designated EHV charges'!$A:$O,12,FALSE)),"")</f>
        <v/>
      </c>
    </row>
    <row r="169" spans="1:8" x14ac:dyDescent="0.2">
      <c r="A169" s="99" t="str">
        <f t="array" ref="A169">IFERROR(INDEX('Annex 2 Designated EHV charges'!$A$11:$A$259, MATCH(0, IF(ISBLANK('Annex 2 Designated EHV charges'!$A$11:$A$259),1, COUNTIF(A$4:$A168, 'Annex 2 Designated EHV charges'!$A$11:$A$259)), 0)),"")</f>
        <v/>
      </c>
      <c r="B169" s="99" t="str">
        <f>IF($A169="","",VLOOKUP($A169,'Annex 2 Designated EHV charges'!$A:$O,2,0))</f>
        <v/>
      </c>
      <c r="C169" s="100" t="str">
        <f>IF($A169="","",VLOOKUP($A169,'Annex 2 Designated EHV charges'!$A:$O,3,0))</f>
        <v/>
      </c>
      <c r="D169" s="99" t="str">
        <f>IF($A169="","",VLOOKUP($A169,'Annex 2 Designated EHV charges'!$A:$O,7,0))</f>
        <v/>
      </c>
      <c r="E169" s="104" t="str">
        <f>IFERROR(IF(VLOOKUP($A169,'Annex 2 Designated EHV charges'!$A:$O,9,FALSE)=0,"",VLOOKUP($A169,'Annex 2 Designated EHV charges'!$A:$O,9,FALSE)),"")</f>
        <v/>
      </c>
      <c r="F169" s="105" t="str">
        <f>IFERROR(IF(VLOOKUP($A169,'Annex 2 Designated EHV charges'!$A:$O,10,FALSE)=0,"",VLOOKUP($A169,'Annex 2 Designated EHV charges'!$A:$O,10,FALSE)),"")</f>
        <v/>
      </c>
      <c r="G169" s="106" t="str">
        <f>IFERROR(IF(VLOOKUP($A169,'Annex 2 Designated EHV charges'!$A:$O,11,FALSE)=0,"",VLOOKUP($A169,'Annex 2 Designated EHV charges'!$A:$O,11,FALSE)),"")</f>
        <v/>
      </c>
      <c r="H169" s="106" t="str">
        <f>IFERROR(IF(VLOOKUP($A169,'Annex 2 Designated EHV charges'!$A:$O,12,FALSE)=0,"",VLOOKUP($A169,'Annex 2 Designated EHV charges'!$A:$O,12,FALSE)),"")</f>
        <v/>
      </c>
    </row>
    <row r="170" spans="1:8" x14ac:dyDescent="0.2">
      <c r="A170" s="99" t="str">
        <f t="array" ref="A170">IFERROR(INDEX('Annex 2 Designated EHV charges'!$A$11:$A$259, MATCH(0, IF(ISBLANK('Annex 2 Designated EHV charges'!$A$11:$A$259),1, COUNTIF(A$4:$A169, 'Annex 2 Designated EHV charges'!$A$11:$A$259)), 0)),"")</f>
        <v/>
      </c>
      <c r="B170" s="99" t="str">
        <f>IF($A170="","",VLOOKUP($A170,'Annex 2 Designated EHV charges'!$A:$O,2,0))</f>
        <v/>
      </c>
      <c r="C170" s="100" t="str">
        <f>IF($A170="","",VLOOKUP($A170,'Annex 2 Designated EHV charges'!$A:$O,3,0))</f>
        <v/>
      </c>
      <c r="D170" s="99" t="str">
        <f>IF($A170="","",VLOOKUP($A170,'Annex 2 Designated EHV charges'!$A:$O,7,0))</f>
        <v/>
      </c>
      <c r="E170" s="104" t="str">
        <f>IFERROR(IF(VLOOKUP($A170,'Annex 2 Designated EHV charges'!$A:$O,9,FALSE)=0,"",VLOOKUP($A170,'Annex 2 Designated EHV charges'!$A:$O,9,FALSE)),"")</f>
        <v/>
      </c>
      <c r="F170" s="105" t="str">
        <f>IFERROR(IF(VLOOKUP($A170,'Annex 2 Designated EHV charges'!$A:$O,10,FALSE)=0,"",VLOOKUP($A170,'Annex 2 Designated EHV charges'!$A:$O,10,FALSE)),"")</f>
        <v/>
      </c>
      <c r="G170" s="106" t="str">
        <f>IFERROR(IF(VLOOKUP($A170,'Annex 2 Designated EHV charges'!$A:$O,11,FALSE)=0,"",VLOOKUP($A170,'Annex 2 Designated EHV charges'!$A:$O,11,FALSE)),"")</f>
        <v/>
      </c>
      <c r="H170" s="106" t="str">
        <f>IFERROR(IF(VLOOKUP($A170,'Annex 2 Designated EHV charges'!$A:$O,12,FALSE)=0,"",VLOOKUP($A170,'Annex 2 Designated EHV charges'!$A:$O,12,FALSE)),"")</f>
        <v/>
      </c>
    </row>
    <row r="171" spans="1:8" x14ac:dyDescent="0.2">
      <c r="A171" s="99" t="str">
        <f t="array" ref="A171">IFERROR(INDEX('Annex 2 Designated EHV charges'!$A$11:$A$259, MATCH(0, IF(ISBLANK('Annex 2 Designated EHV charges'!$A$11:$A$259),1, COUNTIF(A$4:$A170, 'Annex 2 Designated EHV charges'!$A$11:$A$259)), 0)),"")</f>
        <v/>
      </c>
      <c r="B171" s="99" t="str">
        <f>IF($A171="","",VLOOKUP($A171,'Annex 2 Designated EHV charges'!$A:$O,2,0))</f>
        <v/>
      </c>
      <c r="C171" s="100" t="str">
        <f>IF($A171="","",VLOOKUP($A171,'Annex 2 Designated EHV charges'!$A:$O,3,0))</f>
        <v/>
      </c>
      <c r="D171" s="99" t="str">
        <f>IF($A171="","",VLOOKUP($A171,'Annex 2 Designated EHV charges'!$A:$O,7,0))</f>
        <v/>
      </c>
      <c r="E171" s="104" t="str">
        <f>IFERROR(IF(VLOOKUP($A171,'Annex 2 Designated EHV charges'!$A:$O,9,FALSE)=0,"",VLOOKUP($A171,'Annex 2 Designated EHV charges'!$A:$O,9,FALSE)),"")</f>
        <v/>
      </c>
      <c r="F171" s="105" t="str">
        <f>IFERROR(IF(VLOOKUP($A171,'Annex 2 Designated EHV charges'!$A:$O,10,FALSE)=0,"",VLOOKUP($A171,'Annex 2 Designated EHV charges'!$A:$O,10,FALSE)),"")</f>
        <v/>
      </c>
      <c r="G171" s="106" t="str">
        <f>IFERROR(IF(VLOOKUP($A171,'Annex 2 Designated EHV charges'!$A:$O,11,FALSE)=0,"",VLOOKUP($A171,'Annex 2 Designated EHV charges'!$A:$O,11,FALSE)),"")</f>
        <v/>
      </c>
      <c r="H171" s="106" t="str">
        <f>IFERROR(IF(VLOOKUP($A171,'Annex 2 Designated EHV charges'!$A:$O,12,FALSE)=0,"",VLOOKUP($A171,'Annex 2 Designated EHV charges'!$A:$O,12,FALSE)),"")</f>
        <v/>
      </c>
    </row>
    <row r="172" spans="1:8" x14ac:dyDescent="0.2">
      <c r="A172" s="99" t="str">
        <f t="array" ref="A172">IFERROR(INDEX('Annex 2 Designated EHV charges'!$A$11:$A$259, MATCH(0, IF(ISBLANK('Annex 2 Designated EHV charges'!$A$11:$A$259),1, COUNTIF(A$4:$A171, 'Annex 2 Designated EHV charges'!$A$11:$A$259)), 0)),"")</f>
        <v/>
      </c>
      <c r="B172" s="99" t="str">
        <f>IF($A172="","",VLOOKUP($A172,'Annex 2 Designated EHV charges'!$A:$O,2,0))</f>
        <v/>
      </c>
      <c r="C172" s="100" t="str">
        <f>IF($A172="","",VLOOKUP($A172,'Annex 2 Designated EHV charges'!$A:$O,3,0))</f>
        <v/>
      </c>
      <c r="D172" s="99" t="str">
        <f>IF($A172="","",VLOOKUP($A172,'Annex 2 Designated EHV charges'!$A:$O,7,0))</f>
        <v/>
      </c>
      <c r="E172" s="104" t="str">
        <f>IFERROR(IF(VLOOKUP($A172,'Annex 2 Designated EHV charges'!$A:$O,9,FALSE)=0,"",VLOOKUP($A172,'Annex 2 Designated EHV charges'!$A:$O,9,FALSE)),"")</f>
        <v/>
      </c>
      <c r="F172" s="105" t="str">
        <f>IFERROR(IF(VLOOKUP($A172,'Annex 2 Designated EHV charges'!$A:$O,10,FALSE)=0,"",VLOOKUP($A172,'Annex 2 Designated EHV charges'!$A:$O,10,FALSE)),"")</f>
        <v/>
      </c>
      <c r="G172" s="106" t="str">
        <f>IFERROR(IF(VLOOKUP($A172,'Annex 2 Designated EHV charges'!$A:$O,11,FALSE)=0,"",VLOOKUP($A172,'Annex 2 Designated EHV charges'!$A:$O,11,FALSE)),"")</f>
        <v/>
      </c>
      <c r="H172" s="106" t="str">
        <f>IFERROR(IF(VLOOKUP($A172,'Annex 2 Designated EHV charges'!$A:$O,12,FALSE)=0,"",VLOOKUP($A172,'Annex 2 Designated EHV charges'!$A:$O,12,FALSE)),"")</f>
        <v/>
      </c>
    </row>
    <row r="173" spans="1:8" x14ac:dyDescent="0.2">
      <c r="A173" s="99" t="str">
        <f t="array" ref="A173">IFERROR(INDEX('Annex 2 Designated EHV charges'!$A$11:$A$259, MATCH(0, IF(ISBLANK('Annex 2 Designated EHV charges'!$A$11:$A$259),1, COUNTIF(A$4:$A172, 'Annex 2 Designated EHV charges'!$A$11:$A$259)), 0)),"")</f>
        <v/>
      </c>
      <c r="B173" s="99" t="str">
        <f>IF($A173="","",VLOOKUP($A173,'Annex 2 Designated EHV charges'!$A:$O,2,0))</f>
        <v/>
      </c>
      <c r="C173" s="100" t="str">
        <f>IF($A173="","",VLOOKUP($A173,'Annex 2 Designated EHV charges'!$A:$O,3,0))</f>
        <v/>
      </c>
      <c r="D173" s="99" t="str">
        <f>IF($A173="","",VLOOKUP($A173,'Annex 2 Designated EHV charges'!$A:$O,7,0))</f>
        <v/>
      </c>
      <c r="E173" s="104" t="str">
        <f>IFERROR(IF(VLOOKUP($A173,'Annex 2 Designated EHV charges'!$A:$O,9,FALSE)=0,"",VLOOKUP($A173,'Annex 2 Designated EHV charges'!$A:$O,9,FALSE)),"")</f>
        <v/>
      </c>
      <c r="F173" s="105" t="str">
        <f>IFERROR(IF(VLOOKUP($A173,'Annex 2 Designated EHV charges'!$A:$O,10,FALSE)=0,"",VLOOKUP($A173,'Annex 2 Designated EHV charges'!$A:$O,10,FALSE)),"")</f>
        <v/>
      </c>
      <c r="G173" s="106" t="str">
        <f>IFERROR(IF(VLOOKUP($A173,'Annex 2 Designated EHV charges'!$A:$O,11,FALSE)=0,"",VLOOKUP($A173,'Annex 2 Designated EHV charges'!$A:$O,11,FALSE)),"")</f>
        <v/>
      </c>
      <c r="H173" s="106" t="str">
        <f>IFERROR(IF(VLOOKUP($A173,'Annex 2 Designated EHV charges'!$A:$O,12,FALSE)=0,"",VLOOKUP($A173,'Annex 2 Designated EHV charges'!$A:$O,12,FALSE)),"")</f>
        <v/>
      </c>
    </row>
    <row r="174" spans="1:8" x14ac:dyDescent="0.2">
      <c r="A174" s="99" t="str">
        <f t="array" ref="A174">IFERROR(INDEX('Annex 2 Designated EHV charges'!$A$11:$A$259, MATCH(0, IF(ISBLANK('Annex 2 Designated EHV charges'!$A$11:$A$259),1, COUNTIF(A$4:$A173, 'Annex 2 Designated EHV charges'!$A$11:$A$259)), 0)),"")</f>
        <v/>
      </c>
      <c r="B174" s="99" t="str">
        <f>IF($A174="","",VLOOKUP($A174,'Annex 2 Designated EHV charges'!$A:$O,2,0))</f>
        <v/>
      </c>
      <c r="C174" s="100" t="str">
        <f>IF($A174="","",VLOOKUP($A174,'Annex 2 Designated EHV charges'!$A:$O,3,0))</f>
        <v/>
      </c>
      <c r="D174" s="99" t="str">
        <f>IF($A174="","",VLOOKUP($A174,'Annex 2 Designated EHV charges'!$A:$O,7,0))</f>
        <v/>
      </c>
      <c r="E174" s="104" t="str">
        <f>IFERROR(IF(VLOOKUP($A174,'Annex 2 Designated EHV charges'!$A:$O,9,FALSE)=0,"",VLOOKUP($A174,'Annex 2 Designated EHV charges'!$A:$O,9,FALSE)),"")</f>
        <v/>
      </c>
      <c r="F174" s="105" t="str">
        <f>IFERROR(IF(VLOOKUP($A174,'Annex 2 Designated EHV charges'!$A:$O,10,FALSE)=0,"",VLOOKUP($A174,'Annex 2 Designated EHV charges'!$A:$O,10,FALSE)),"")</f>
        <v/>
      </c>
      <c r="G174" s="106" t="str">
        <f>IFERROR(IF(VLOOKUP($A174,'Annex 2 Designated EHV charges'!$A:$O,11,FALSE)=0,"",VLOOKUP($A174,'Annex 2 Designated EHV charges'!$A:$O,11,FALSE)),"")</f>
        <v/>
      </c>
      <c r="H174" s="106" t="str">
        <f>IFERROR(IF(VLOOKUP($A174,'Annex 2 Designated EHV charges'!$A:$O,12,FALSE)=0,"",VLOOKUP($A174,'Annex 2 Designated EHV charges'!$A:$O,12,FALSE)),"")</f>
        <v/>
      </c>
    </row>
    <row r="175" spans="1:8" x14ac:dyDescent="0.2">
      <c r="A175" s="99" t="str">
        <f t="array" ref="A175">IFERROR(INDEX('Annex 2 Designated EHV charges'!$A$11:$A$259, MATCH(0, IF(ISBLANK('Annex 2 Designated EHV charges'!$A$11:$A$259),1, COUNTIF(A$4:$A174, 'Annex 2 Designated EHV charges'!$A$11:$A$259)), 0)),"")</f>
        <v/>
      </c>
      <c r="B175" s="99" t="str">
        <f>IF($A175="","",VLOOKUP($A175,'Annex 2 Designated EHV charges'!$A:$O,2,0))</f>
        <v/>
      </c>
      <c r="C175" s="100" t="str">
        <f>IF($A175="","",VLOOKUP($A175,'Annex 2 Designated EHV charges'!$A:$O,3,0))</f>
        <v/>
      </c>
      <c r="D175" s="99" t="str">
        <f>IF($A175="","",VLOOKUP($A175,'Annex 2 Designated EHV charges'!$A:$O,7,0))</f>
        <v/>
      </c>
      <c r="E175" s="104" t="str">
        <f>IFERROR(IF(VLOOKUP($A175,'Annex 2 Designated EHV charges'!$A:$O,9,FALSE)=0,"",VLOOKUP($A175,'Annex 2 Designated EHV charges'!$A:$O,9,FALSE)),"")</f>
        <v/>
      </c>
      <c r="F175" s="105" t="str">
        <f>IFERROR(IF(VLOOKUP($A175,'Annex 2 Designated EHV charges'!$A:$O,10,FALSE)=0,"",VLOOKUP($A175,'Annex 2 Designated EHV charges'!$A:$O,10,FALSE)),"")</f>
        <v/>
      </c>
      <c r="G175" s="106" t="str">
        <f>IFERROR(IF(VLOOKUP($A175,'Annex 2 Designated EHV charges'!$A:$O,11,FALSE)=0,"",VLOOKUP($A175,'Annex 2 Designated EHV charges'!$A:$O,11,FALSE)),"")</f>
        <v/>
      </c>
      <c r="H175" s="106" t="str">
        <f>IFERROR(IF(VLOOKUP($A175,'Annex 2 Designated EHV charges'!$A:$O,12,FALSE)=0,"",VLOOKUP($A175,'Annex 2 Designated EHV charges'!$A:$O,12,FALSE)),"")</f>
        <v/>
      </c>
    </row>
    <row r="176" spans="1:8" x14ac:dyDescent="0.2">
      <c r="A176" s="99" t="str">
        <f t="array" ref="A176">IFERROR(INDEX('Annex 2 Designated EHV charges'!$A$11:$A$259, MATCH(0, IF(ISBLANK('Annex 2 Designated EHV charges'!$A$11:$A$259),1, COUNTIF(A$4:$A175, 'Annex 2 Designated EHV charges'!$A$11:$A$259)), 0)),"")</f>
        <v/>
      </c>
      <c r="B176" s="99" t="str">
        <f>IF($A176="","",VLOOKUP($A176,'Annex 2 Designated EHV charges'!$A:$O,2,0))</f>
        <v/>
      </c>
      <c r="C176" s="100" t="str">
        <f>IF($A176="","",VLOOKUP($A176,'Annex 2 Designated EHV charges'!$A:$O,3,0))</f>
        <v/>
      </c>
      <c r="D176" s="99" t="str">
        <f>IF($A176="","",VLOOKUP($A176,'Annex 2 Designated EHV charges'!$A:$O,7,0))</f>
        <v/>
      </c>
      <c r="E176" s="104" t="str">
        <f>IFERROR(IF(VLOOKUP($A176,'Annex 2 Designated EHV charges'!$A:$O,9,FALSE)=0,"",VLOOKUP($A176,'Annex 2 Designated EHV charges'!$A:$O,9,FALSE)),"")</f>
        <v/>
      </c>
      <c r="F176" s="105" t="str">
        <f>IFERROR(IF(VLOOKUP($A176,'Annex 2 Designated EHV charges'!$A:$O,10,FALSE)=0,"",VLOOKUP($A176,'Annex 2 Designated EHV charges'!$A:$O,10,FALSE)),"")</f>
        <v/>
      </c>
      <c r="G176" s="106" t="str">
        <f>IFERROR(IF(VLOOKUP($A176,'Annex 2 Designated EHV charges'!$A:$O,11,FALSE)=0,"",VLOOKUP($A176,'Annex 2 Designated EHV charges'!$A:$O,11,FALSE)),"")</f>
        <v/>
      </c>
      <c r="H176" s="106" t="str">
        <f>IFERROR(IF(VLOOKUP($A176,'Annex 2 Designated EHV charges'!$A:$O,12,FALSE)=0,"",VLOOKUP($A176,'Annex 2 Designated EHV charges'!$A:$O,12,FALSE)),"")</f>
        <v/>
      </c>
    </row>
    <row r="177" spans="1:8" x14ac:dyDescent="0.2">
      <c r="A177" s="99" t="str">
        <f t="array" ref="A177">IFERROR(INDEX('Annex 2 Designated EHV charges'!$A$11:$A$259, MATCH(0, IF(ISBLANK('Annex 2 Designated EHV charges'!$A$11:$A$259),1, COUNTIF(A$4:$A176, 'Annex 2 Designated EHV charges'!$A$11:$A$259)), 0)),"")</f>
        <v/>
      </c>
      <c r="B177" s="99" t="str">
        <f>IF($A177="","",VLOOKUP($A177,'Annex 2 Designated EHV charges'!$A:$O,2,0))</f>
        <v/>
      </c>
      <c r="C177" s="100" t="str">
        <f>IF($A177="","",VLOOKUP($A177,'Annex 2 Designated EHV charges'!$A:$O,3,0))</f>
        <v/>
      </c>
      <c r="D177" s="99" t="str">
        <f>IF($A177="","",VLOOKUP($A177,'Annex 2 Designated EHV charges'!$A:$O,7,0))</f>
        <v/>
      </c>
      <c r="E177" s="104" t="str">
        <f>IFERROR(IF(VLOOKUP($A177,'Annex 2 Designated EHV charges'!$A:$O,9,FALSE)=0,"",VLOOKUP($A177,'Annex 2 Designated EHV charges'!$A:$O,9,FALSE)),"")</f>
        <v/>
      </c>
      <c r="F177" s="105" t="str">
        <f>IFERROR(IF(VLOOKUP($A177,'Annex 2 Designated EHV charges'!$A:$O,10,FALSE)=0,"",VLOOKUP($A177,'Annex 2 Designated EHV charges'!$A:$O,10,FALSE)),"")</f>
        <v/>
      </c>
      <c r="G177" s="106" t="str">
        <f>IFERROR(IF(VLOOKUP($A177,'Annex 2 Designated EHV charges'!$A:$O,11,FALSE)=0,"",VLOOKUP($A177,'Annex 2 Designated EHV charges'!$A:$O,11,FALSE)),"")</f>
        <v/>
      </c>
      <c r="H177" s="106" t="str">
        <f>IFERROR(IF(VLOOKUP($A177,'Annex 2 Designated EHV charges'!$A:$O,12,FALSE)=0,"",VLOOKUP($A177,'Annex 2 Designated EHV charges'!$A:$O,12,FALSE)),"")</f>
        <v/>
      </c>
    </row>
    <row r="178" spans="1:8" x14ac:dyDescent="0.2">
      <c r="A178" s="99" t="str">
        <f t="array" ref="A178">IFERROR(INDEX('Annex 2 Designated EHV charges'!$A$11:$A$259, MATCH(0, IF(ISBLANK('Annex 2 Designated EHV charges'!$A$11:$A$259),1, COUNTIF(A$4:$A177, 'Annex 2 Designated EHV charges'!$A$11:$A$259)), 0)),"")</f>
        <v/>
      </c>
      <c r="B178" s="99" t="str">
        <f>IF($A178="","",VLOOKUP($A178,'Annex 2 Designated EHV charges'!$A:$O,2,0))</f>
        <v/>
      </c>
      <c r="C178" s="100" t="str">
        <f>IF($A178="","",VLOOKUP($A178,'Annex 2 Designated EHV charges'!$A:$O,3,0))</f>
        <v/>
      </c>
      <c r="D178" s="99" t="str">
        <f>IF($A178="","",VLOOKUP($A178,'Annex 2 Designated EHV charges'!$A:$O,7,0))</f>
        <v/>
      </c>
      <c r="E178" s="104" t="str">
        <f>IFERROR(IF(VLOOKUP($A178,'Annex 2 Designated EHV charges'!$A:$O,9,FALSE)=0,"",VLOOKUP($A178,'Annex 2 Designated EHV charges'!$A:$O,9,FALSE)),"")</f>
        <v/>
      </c>
      <c r="F178" s="105" t="str">
        <f>IFERROR(IF(VLOOKUP($A178,'Annex 2 Designated EHV charges'!$A:$O,10,FALSE)=0,"",VLOOKUP($A178,'Annex 2 Designated EHV charges'!$A:$O,10,FALSE)),"")</f>
        <v/>
      </c>
      <c r="G178" s="106" t="str">
        <f>IFERROR(IF(VLOOKUP($A178,'Annex 2 Designated EHV charges'!$A:$O,11,FALSE)=0,"",VLOOKUP($A178,'Annex 2 Designated EHV charges'!$A:$O,11,FALSE)),"")</f>
        <v/>
      </c>
      <c r="H178" s="106" t="str">
        <f>IFERROR(IF(VLOOKUP($A178,'Annex 2 Designated EHV charges'!$A:$O,12,FALSE)=0,"",VLOOKUP($A178,'Annex 2 Designated EHV charges'!$A:$O,12,FALSE)),"")</f>
        <v/>
      </c>
    </row>
    <row r="179" spans="1:8" x14ac:dyDescent="0.2">
      <c r="A179" s="99" t="str">
        <f t="array" ref="A179">IFERROR(INDEX('Annex 2 Designated EHV charges'!$A$11:$A$259, MATCH(0, IF(ISBLANK('Annex 2 Designated EHV charges'!$A$11:$A$259),1, COUNTIF(A$4:$A178, 'Annex 2 Designated EHV charges'!$A$11:$A$259)), 0)),"")</f>
        <v/>
      </c>
      <c r="B179" s="99" t="str">
        <f>IF($A179="","",VLOOKUP($A179,'Annex 2 Designated EHV charges'!$A:$O,2,0))</f>
        <v/>
      </c>
      <c r="C179" s="100" t="str">
        <f>IF($A179="","",VLOOKUP($A179,'Annex 2 Designated EHV charges'!$A:$O,3,0))</f>
        <v/>
      </c>
      <c r="D179" s="99" t="str">
        <f>IF($A179="","",VLOOKUP($A179,'Annex 2 Designated EHV charges'!$A:$O,7,0))</f>
        <v/>
      </c>
      <c r="E179" s="104" t="str">
        <f>IFERROR(IF(VLOOKUP($A179,'Annex 2 Designated EHV charges'!$A:$O,9,FALSE)=0,"",VLOOKUP($A179,'Annex 2 Designated EHV charges'!$A:$O,9,FALSE)),"")</f>
        <v/>
      </c>
      <c r="F179" s="105" t="str">
        <f>IFERROR(IF(VLOOKUP($A179,'Annex 2 Designated EHV charges'!$A:$O,10,FALSE)=0,"",VLOOKUP($A179,'Annex 2 Designated EHV charges'!$A:$O,10,FALSE)),"")</f>
        <v/>
      </c>
      <c r="G179" s="106" t="str">
        <f>IFERROR(IF(VLOOKUP($A179,'Annex 2 Designated EHV charges'!$A:$O,11,FALSE)=0,"",VLOOKUP($A179,'Annex 2 Designated EHV charges'!$A:$O,11,FALSE)),"")</f>
        <v/>
      </c>
      <c r="H179" s="106" t="str">
        <f>IFERROR(IF(VLOOKUP($A179,'Annex 2 Designated EHV charges'!$A:$O,12,FALSE)=0,"",VLOOKUP($A179,'Annex 2 Designated EHV charges'!$A:$O,12,FALSE)),"")</f>
        <v/>
      </c>
    </row>
    <row r="180" spans="1:8" x14ac:dyDescent="0.2">
      <c r="A180" s="99" t="str">
        <f t="array" ref="A180">IFERROR(INDEX('Annex 2 Designated EHV charges'!$A$11:$A$259, MATCH(0, IF(ISBLANK('Annex 2 Designated EHV charges'!$A$11:$A$259),1, COUNTIF(A$4:$A179, 'Annex 2 Designated EHV charges'!$A$11:$A$259)), 0)),"")</f>
        <v/>
      </c>
      <c r="B180" s="99" t="str">
        <f>IF($A180="","",VLOOKUP($A180,'Annex 2 Designated EHV charges'!$A:$O,2,0))</f>
        <v/>
      </c>
      <c r="C180" s="100" t="str">
        <f>IF($A180="","",VLOOKUP($A180,'Annex 2 Designated EHV charges'!$A:$O,3,0))</f>
        <v/>
      </c>
      <c r="D180" s="99" t="str">
        <f>IF($A180="","",VLOOKUP($A180,'Annex 2 Designated EHV charges'!$A:$O,7,0))</f>
        <v/>
      </c>
      <c r="E180" s="104" t="str">
        <f>IFERROR(IF(VLOOKUP($A180,'Annex 2 Designated EHV charges'!$A:$O,9,FALSE)=0,"",VLOOKUP($A180,'Annex 2 Designated EHV charges'!$A:$O,9,FALSE)),"")</f>
        <v/>
      </c>
      <c r="F180" s="105" t="str">
        <f>IFERROR(IF(VLOOKUP($A180,'Annex 2 Designated EHV charges'!$A:$O,10,FALSE)=0,"",VLOOKUP($A180,'Annex 2 Designated EHV charges'!$A:$O,10,FALSE)),"")</f>
        <v/>
      </c>
      <c r="G180" s="106" t="str">
        <f>IFERROR(IF(VLOOKUP($A180,'Annex 2 Designated EHV charges'!$A:$O,11,FALSE)=0,"",VLOOKUP($A180,'Annex 2 Designated EHV charges'!$A:$O,11,FALSE)),"")</f>
        <v/>
      </c>
      <c r="H180" s="106" t="str">
        <f>IFERROR(IF(VLOOKUP($A180,'Annex 2 Designated EHV charges'!$A:$O,12,FALSE)=0,"",VLOOKUP($A180,'Annex 2 Designated EHV charges'!$A:$O,12,FALSE)),"")</f>
        <v/>
      </c>
    </row>
    <row r="181" spans="1:8" x14ac:dyDescent="0.2">
      <c r="A181" s="99" t="str">
        <f t="array" ref="A181">IFERROR(INDEX('Annex 2 Designated EHV charges'!$A$11:$A$259, MATCH(0, IF(ISBLANK('Annex 2 Designated EHV charges'!$A$11:$A$259),1, COUNTIF(A$4:$A180, 'Annex 2 Designated EHV charges'!$A$11:$A$259)), 0)),"")</f>
        <v/>
      </c>
      <c r="B181" s="99" t="str">
        <f>IF($A181="","",VLOOKUP($A181,'Annex 2 Designated EHV charges'!$A:$O,2,0))</f>
        <v/>
      </c>
      <c r="C181" s="100" t="str">
        <f>IF($A181="","",VLOOKUP($A181,'Annex 2 Designated EHV charges'!$A:$O,3,0))</f>
        <v/>
      </c>
      <c r="D181" s="99" t="str">
        <f>IF($A181="","",VLOOKUP($A181,'Annex 2 Designated EHV charges'!$A:$O,7,0))</f>
        <v/>
      </c>
      <c r="E181" s="104" t="str">
        <f>IFERROR(IF(VLOOKUP($A181,'Annex 2 Designated EHV charges'!$A:$O,9,FALSE)=0,"",VLOOKUP($A181,'Annex 2 Designated EHV charges'!$A:$O,9,FALSE)),"")</f>
        <v/>
      </c>
      <c r="F181" s="105" t="str">
        <f>IFERROR(IF(VLOOKUP($A181,'Annex 2 Designated EHV charges'!$A:$O,10,FALSE)=0,"",VLOOKUP($A181,'Annex 2 Designated EHV charges'!$A:$O,10,FALSE)),"")</f>
        <v/>
      </c>
      <c r="G181" s="106" t="str">
        <f>IFERROR(IF(VLOOKUP($A181,'Annex 2 Designated EHV charges'!$A:$O,11,FALSE)=0,"",VLOOKUP($A181,'Annex 2 Designated EHV charges'!$A:$O,11,FALSE)),"")</f>
        <v/>
      </c>
      <c r="H181" s="106" t="str">
        <f>IFERROR(IF(VLOOKUP($A181,'Annex 2 Designated EHV charges'!$A:$O,12,FALSE)=0,"",VLOOKUP($A181,'Annex 2 Designated EHV charges'!$A:$O,12,FALSE)),"")</f>
        <v/>
      </c>
    </row>
    <row r="182" spans="1:8" x14ac:dyDescent="0.2">
      <c r="A182" s="99" t="str">
        <f t="array" ref="A182">IFERROR(INDEX('Annex 2 Designated EHV charges'!$A$11:$A$259, MATCH(0, IF(ISBLANK('Annex 2 Designated EHV charges'!$A$11:$A$259),1, COUNTIF(A$4:$A181, 'Annex 2 Designated EHV charges'!$A$11:$A$259)), 0)),"")</f>
        <v/>
      </c>
      <c r="B182" s="99" t="str">
        <f>IF($A182="","",VLOOKUP($A182,'Annex 2 Designated EHV charges'!$A:$O,2,0))</f>
        <v/>
      </c>
      <c r="C182" s="100" t="str">
        <f>IF($A182="","",VLOOKUP($A182,'Annex 2 Designated EHV charges'!$A:$O,3,0))</f>
        <v/>
      </c>
      <c r="D182" s="99" t="str">
        <f>IF($A182="","",VLOOKUP($A182,'Annex 2 Designated EHV charges'!$A:$O,7,0))</f>
        <v/>
      </c>
      <c r="E182" s="104" t="str">
        <f>IFERROR(IF(VLOOKUP($A182,'Annex 2 Designated EHV charges'!$A:$O,9,FALSE)=0,"",VLOOKUP($A182,'Annex 2 Designated EHV charges'!$A:$O,9,FALSE)),"")</f>
        <v/>
      </c>
      <c r="F182" s="105" t="str">
        <f>IFERROR(IF(VLOOKUP($A182,'Annex 2 Designated EHV charges'!$A:$O,10,FALSE)=0,"",VLOOKUP($A182,'Annex 2 Designated EHV charges'!$A:$O,10,FALSE)),"")</f>
        <v/>
      </c>
      <c r="G182" s="106" t="str">
        <f>IFERROR(IF(VLOOKUP($A182,'Annex 2 Designated EHV charges'!$A:$O,11,FALSE)=0,"",VLOOKUP($A182,'Annex 2 Designated EHV charges'!$A:$O,11,FALSE)),"")</f>
        <v/>
      </c>
      <c r="H182" s="106" t="str">
        <f>IFERROR(IF(VLOOKUP($A182,'Annex 2 Designated EHV charges'!$A:$O,12,FALSE)=0,"",VLOOKUP($A182,'Annex 2 Designated EHV charges'!$A:$O,12,FALSE)),"")</f>
        <v/>
      </c>
    </row>
    <row r="183" spans="1:8" x14ac:dyDescent="0.2">
      <c r="A183" s="99" t="str">
        <f t="array" ref="A183">IFERROR(INDEX('Annex 2 Designated EHV charges'!$A$11:$A$259, MATCH(0, IF(ISBLANK('Annex 2 Designated EHV charges'!$A$11:$A$259),1, COUNTIF(A$4:$A182, 'Annex 2 Designated EHV charges'!$A$11:$A$259)), 0)),"")</f>
        <v/>
      </c>
      <c r="B183" s="99" t="str">
        <f>IF($A183="","",VLOOKUP($A183,'Annex 2 Designated EHV charges'!$A:$O,2,0))</f>
        <v/>
      </c>
      <c r="C183" s="100" t="str">
        <f>IF($A183="","",VLOOKUP($A183,'Annex 2 Designated EHV charges'!$A:$O,3,0))</f>
        <v/>
      </c>
      <c r="D183" s="99" t="str">
        <f>IF($A183="","",VLOOKUP($A183,'Annex 2 Designated EHV charges'!$A:$O,7,0))</f>
        <v/>
      </c>
      <c r="E183" s="104" t="str">
        <f>IFERROR(IF(VLOOKUP($A183,'Annex 2 Designated EHV charges'!$A:$O,9,FALSE)=0,"",VLOOKUP($A183,'Annex 2 Designated EHV charges'!$A:$O,9,FALSE)),"")</f>
        <v/>
      </c>
      <c r="F183" s="105" t="str">
        <f>IFERROR(IF(VLOOKUP($A183,'Annex 2 Designated EHV charges'!$A:$O,10,FALSE)=0,"",VLOOKUP($A183,'Annex 2 Designated EHV charges'!$A:$O,10,FALSE)),"")</f>
        <v/>
      </c>
      <c r="G183" s="106" t="str">
        <f>IFERROR(IF(VLOOKUP($A183,'Annex 2 Designated EHV charges'!$A:$O,11,FALSE)=0,"",VLOOKUP($A183,'Annex 2 Designated EHV charges'!$A:$O,11,FALSE)),"")</f>
        <v/>
      </c>
      <c r="H183" s="106" t="str">
        <f>IFERROR(IF(VLOOKUP($A183,'Annex 2 Designated EHV charges'!$A:$O,12,FALSE)=0,"",VLOOKUP($A183,'Annex 2 Designated EHV charges'!$A:$O,12,FALSE)),"")</f>
        <v/>
      </c>
    </row>
    <row r="184" spans="1:8" x14ac:dyDescent="0.2">
      <c r="A184" s="99" t="str">
        <f t="array" ref="A184">IFERROR(INDEX('Annex 2 Designated EHV charges'!$A$11:$A$259, MATCH(0, IF(ISBLANK('Annex 2 Designated EHV charges'!$A$11:$A$259),1, COUNTIF(A$4:$A183, 'Annex 2 Designated EHV charges'!$A$11:$A$259)), 0)),"")</f>
        <v/>
      </c>
      <c r="B184" s="99" t="str">
        <f>IF($A184="","",VLOOKUP($A184,'Annex 2 Designated EHV charges'!$A:$O,2,0))</f>
        <v/>
      </c>
      <c r="C184" s="100" t="str">
        <f>IF($A184="","",VLOOKUP($A184,'Annex 2 Designated EHV charges'!$A:$O,3,0))</f>
        <v/>
      </c>
      <c r="D184" s="99" t="str">
        <f>IF($A184="","",VLOOKUP($A184,'Annex 2 Designated EHV charges'!$A:$O,7,0))</f>
        <v/>
      </c>
      <c r="E184" s="104" t="str">
        <f>IFERROR(IF(VLOOKUP($A184,'Annex 2 Designated EHV charges'!$A:$O,9,FALSE)=0,"",VLOOKUP($A184,'Annex 2 Designated EHV charges'!$A:$O,9,FALSE)),"")</f>
        <v/>
      </c>
      <c r="F184" s="105" t="str">
        <f>IFERROR(IF(VLOOKUP($A184,'Annex 2 Designated EHV charges'!$A:$O,10,FALSE)=0,"",VLOOKUP($A184,'Annex 2 Designated EHV charges'!$A:$O,10,FALSE)),"")</f>
        <v/>
      </c>
      <c r="G184" s="106" t="str">
        <f>IFERROR(IF(VLOOKUP($A184,'Annex 2 Designated EHV charges'!$A:$O,11,FALSE)=0,"",VLOOKUP($A184,'Annex 2 Designated EHV charges'!$A:$O,11,FALSE)),"")</f>
        <v/>
      </c>
      <c r="H184" s="106" t="str">
        <f>IFERROR(IF(VLOOKUP($A184,'Annex 2 Designated EHV charges'!$A:$O,12,FALSE)=0,"",VLOOKUP($A184,'Annex 2 Designated EHV charges'!$A:$O,12,FALSE)),"")</f>
        <v/>
      </c>
    </row>
    <row r="185" spans="1:8" x14ac:dyDescent="0.2">
      <c r="A185" s="99" t="str">
        <f t="array" ref="A185">IFERROR(INDEX('Annex 2 Designated EHV charges'!$A$11:$A$259, MATCH(0, IF(ISBLANK('Annex 2 Designated EHV charges'!$A$11:$A$259),1, COUNTIF(A$4:$A184, 'Annex 2 Designated EHV charges'!$A$11:$A$259)), 0)),"")</f>
        <v/>
      </c>
      <c r="B185" s="99" t="str">
        <f>IF($A185="","",VLOOKUP($A185,'Annex 2 Designated EHV charges'!$A:$O,2,0))</f>
        <v/>
      </c>
      <c r="C185" s="100" t="str">
        <f>IF($A185="","",VLOOKUP($A185,'Annex 2 Designated EHV charges'!$A:$O,3,0))</f>
        <v/>
      </c>
      <c r="D185" s="99" t="str">
        <f>IF($A185="","",VLOOKUP($A185,'Annex 2 Designated EHV charges'!$A:$O,7,0))</f>
        <v/>
      </c>
      <c r="E185" s="104" t="str">
        <f>IFERROR(IF(VLOOKUP($A185,'Annex 2 Designated EHV charges'!$A:$O,9,FALSE)=0,"",VLOOKUP($A185,'Annex 2 Designated EHV charges'!$A:$O,9,FALSE)),"")</f>
        <v/>
      </c>
      <c r="F185" s="105" t="str">
        <f>IFERROR(IF(VLOOKUP($A185,'Annex 2 Designated EHV charges'!$A:$O,10,FALSE)=0,"",VLOOKUP($A185,'Annex 2 Designated EHV charges'!$A:$O,10,FALSE)),"")</f>
        <v/>
      </c>
      <c r="G185" s="106" t="str">
        <f>IFERROR(IF(VLOOKUP($A185,'Annex 2 Designated EHV charges'!$A:$O,11,FALSE)=0,"",VLOOKUP($A185,'Annex 2 Designated EHV charges'!$A:$O,11,FALSE)),"")</f>
        <v/>
      </c>
      <c r="H185" s="106" t="str">
        <f>IFERROR(IF(VLOOKUP($A185,'Annex 2 Designated EHV charges'!$A:$O,12,FALSE)=0,"",VLOOKUP($A185,'Annex 2 Designated EHV charges'!$A:$O,12,FALSE)),"")</f>
        <v/>
      </c>
    </row>
    <row r="186" spans="1:8" x14ac:dyDescent="0.2">
      <c r="A186" s="99" t="str">
        <f t="array" ref="A186">IFERROR(INDEX('Annex 2 Designated EHV charges'!$A$11:$A$259, MATCH(0, IF(ISBLANK('Annex 2 Designated EHV charges'!$A$11:$A$259),1, COUNTIF(A$4:$A185, 'Annex 2 Designated EHV charges'!$A$11:$A$259)), 0)),"")</f>
        <v/>
      </c>
      <c r="B186" s="99" t="str">
        <f>IF($A186="","",VLOOKUP($A186,'Annex 2 Designated EHV charges'!$A:$O,2,0))</f>
        <v/>
      </c>
      <c r="C186" s="100" t="str">
        <f>IF($A186="","",VLOOKUP($A186,'Annex 2 Designated EHV charges'!$A:$O,3,0))</f>
        <v/>
      </c>
      <c r="D186" s="99" t="str">
        <f>IF($A186="","",VLOOKUP($A186,'Annex 2 Designated EHV charges'!$A:$O,7,0))</f>
        <v/>
      </c>
      <c r="E186" s="104" t="str">
        <f>IFERROR(IF(VLOOKUP($A186,'Annex 2 Designated EHV charges'!$A:$O,9,FALSE)=0,"",VLOOKUP($A186,'Annex 2 Designated EHV charges'!$A:$O,9,FALSE)),"")</f>
        <v/>
      </c>
      <c r="F186" s="105" t="str">
        <f>IFERROR(IF(VLOOKUP($A186,'Annex 2 Designated EHV charges'!$A:$O,10,FALSE)=0,"",VLOOKUP($A186,'Annex 2 Designated EHV charges'!$A:$O,10,FALSE)),"")</f>
        <v/>
      </c>
      <c r="G186" s="106" t="str">
        <f>IFERROR(IF(VLOOKUP($A186,'Annex 2 Designated EHV charges'!$A:$O,11,FALSE)=0,"",VLOOKUP($A186,'Annex 2 Designated EHV charges'!$A:$O,11,FALSE)),"")</f>
        <v/>
      </c>
      <c r="H186" s="106" t="str">
        <f>IFERROR(IF(VLOOKUP($A186,'Annex 2 Designated EHV charges'!$A:$O,12,FALSE)=0,"",VLOOKUP($A186,'Annex 2 Designated EHV charges'!$A:$O,12,FALSE)),"")</f>
        <v/>
      </c>
    </row>
    <row r="187" spans="1:8" x14ac:dyDescent="0.2">
      <c r="A187" s="99" t="str">
        <f t="array" ref="A187">IFERROR(INDEX('Annex 2 Designated EHV charges'!$A$11:$A$259, MATCH(0, IF(ISBLANK('Annex 2 Designated EHV charges'!$A$11:$A$259),1, COUNTIF(A$4:$A186, 'Annex 2 Designated EHV charges'!$A$11:$A$259)), 0)),"")</f>
        <v/>
      </c>
      <c r="B187" s="99" t="str">
        <f>IF($A187="","",VLOOKUP($A187,'Annex 2 Designated EHV charges'!$A:$O,2,0))</f>
        <v/>
      </c>
      <c r="C187" s="100" t="str">
        <f>IF($A187="","",VLOOKUP($A187,'Annex 2 Designated EHV charges'!$A:$O,3,0))</f>
        <v/>
      </c>
      <c r="D187" s="99" t="str">
        <f>IF($A187="","",VLOOKUP($A187,'Annex 2 Designated EHV charges'!$A:$O,7,0))</f>
        <v/>
      </c>
      <c r="E187" s="104" t="str">
        <f>IFERROR(IF(VLOOKUP($A187,'Annex 2 Designated EHV charges'!$A:$O,9,FALSE)=0,"",VLOOKUP($A187,'Annex 2 Designated EHV charges'!$A:$O,9,FALSE)),"")</f>
        <v/>
      </c>
      <c r="F187" s="105" t="str">
        <f>IFERROR(IF(VLOOKUP($A187,'Annex 2 Designated EHV charges'!$A:$O,10,FALSE)=0,"",VLOOKUP($A187,'Annex 2 Designated EHV charges'!$A:$O,10,FALSE)),"")</f>
        <v/>
      </c>
      <c r="G187" s="106" t="str">
        <f>IFERROR(IF(VLOOKUP($A187,'Annex 2 Designated EHV charges'!$A:$O,11,FALSE)=0,"",VLOOKUP($A187,'Annex 2 Designated EHV charges'!$A:$O,11,FALSE)),"")</f>
        <v/>
      </c>
      <c r="H187" s="106" t="str">
        <f>IFERROR(IF(VLOOKUP($A187,'Annex 2 Designated EHV charges'!$A:$O,12,FALSE)=0,"",VLOOKUP($A187,'Annex 2 Designated EHV charges'!$A:$O,12,FALSE)),"")</f>
        <v/>
      </c>
    </row>
    <row r="188" spans="1:8" x14ac:dyDescent="0.2">
      <c r="A188" s="99" t="str">
        <f t="array" ref="A188">IFERROR(INDEX('Annex 2 Designated EHV charges'!$A$11:$A$259, MATCH(0, IF(ISBLANK('Annex 2 Designated EHV charges'!$A$11:$A$259),1, COUNTIF(A$4:$A187, 'Annex 2 Designated EHV charges'!$A$11:$A$259)), 0)),"")</f>
        <v/>
      </c>
      <c r="B188" s="99" t="str">
        <f>IF($A188="","",VLOOKUP($A188,'Annex 2 Designated EHV charges'!$A:$O,2,0))</f>
        <v/>
      </c>
      <c r="C188" s="100" t="str">
        <f>IF($A188="","",VLOOKUP($A188,'Annex 2 Designated EHV charges'!$A:$O,3,0))</f>
        <v/>
      </c>
      <c r="D188" s="99" t="str">
        <f>IF($A188="","",VLOOKUP($A188,'Annex 2 Designated EHV charges'!$A:$O,7,0))</f>
        <v/>
      </c>
      <c r="E188" s="104" t="str">
        <f>IFERROR(IF(VLOOKUP($A188,'Annex 2 Designated EHV charges'!$A:$O,9,FALSE)=0,"",VLOOKUP($A188,'Annex 2 Designated EHV charges'!$A:$O,9,FALSE)),"")</f>
        <v/>
      </c>
      <c r="F188" s="105" t="str">
        <f>IFERROR(IF(VLOOKUP($A188,'Annex 2 Designated EHV charges'!$A:$O,10,FALSE)=0,"",VLOOKUP($A188,'Annex 2 Designated EHV charges'!$A:$O,10,FALSE)),"")</f>
        <v/>
      </c>
      <c r="G188" s="106" t="str">
        <f>IFERROR(IF(VLOOKUP($A188,'Annex 2 Designated EHV charges'!$A:$O,11,FALSE)=0,"",VLOOKUP($A188,'Annex 2 Designated EHV charges'!$A:$O,11,FALSE)),"")</f>
        <v/>
      </c>
      <c r="H188" s="106" t="str">
        <f>IFERROR(IF(VLOOKUP($A188,'Annex 2 Designated EHV charges'!$A:$O,12,FALSE)=0,"",VLOOKUP($A188,'Annex 2 Designated EHV charges'!$A:$O,12,FALSE)),"")</f>
        <v/>
      </c>
    </row>
    <row r="189" spans="1:8" x14ac:dyDescent="0.2">
      <c r="A189" s="99" t="str">
        <f t="array" ref="A189">IFERROR(INDEX('Annex 2 Designated EHV charges'!$A$11:$A$259, MATCH(0, IF(ISBLANK('Annex 2 Designated EHV charges'!$A$11:$A$259),1, COUNTIF(A$4:$A188, 'Annex 2 Designated EHV charges'!$A$11:$A$259)), 0)),"")</f>
        <v/>
      </c>
      <c r="B189" s="99" t="str">
        <f>IF($A189="","",VLOOKUP($A189,'Annex 2 Designated EHV charges'!$A:$O,2,0))</f>
        <v/>
      </c>
      <c r="C189" s="100" t="str">
        <f>IF($A189="","",VLOOKUP($A189,'Annex 2 Designated EHV charges'!$A:$O,3,0))</f>
        <v/>
      </c>
      <c r="D189" s="99" t="str">
        <f>IF($A189="","",VLOOKUP($A189,'Annex 2 Designated EHV charges'!$A:$O,7,0))</f>
        <v/>
      </c>
      <c r="E189" s="104" t="str">
        <f>IFERROR(IF(VLOOKUP($A189,'Annex 2 Designated EHV charges'!$A:$O,9,FALSE)=0,"",VLOOKUP($A189,'Annex 2 Designated EHV charges'!$A:$O,9,FALSE)),"")</f>
        <v/>
      </c>
      <c r="F189" s="105" t="str">
        <f>IFERROR(IF(VLOOKUP($A189,'Annex 2 Designated EHV charges'!$A:$O,10,FALSE)=0,"",VLOOKUP($A189,'Annex 2 Designated EHV charges'!$A:$O,10,FALSE)),"")</f>
        <v/>
      </c>
      <c r="G189" s="106" t="str">
        <f>IFERROR(IF(VLOOKUP($A189,'Annex 2 Designated EHV charges'!$A:$O,11,FALSE)=0,"",VLOOKUP($A189,'Annex 2 Designated EHV charges'!$A:$O,11,FALSE)),"")</f>
        <v/>
      </c>
      <c r="H189" s="106" t="str">
        <f>IFERROR(IF(VLOOKUP($A189,'Annex 2 Designated EHV charges'!$A:$O,12,FALSE)=0,"",VLOOKUP($A189,'Annex 2 Designated EHV charges'!$A:$O,12,FALSE)),"")</f>
        <v/>
      </c>
    </row>
    <row r="190" spans="1:8" x14ac:dyDescent="0.2">
      <c r="A190" s="99" t="str">
        <f t="array" ref="A190">IFERROR(INDEX('Annex 2 Designated EHV charges'!$A$11:$A$259, MATCH(0, IF(ISBLANK('Annex 2 Designated EHV charges'!$A$11:$A$259),1, COUNTIF(A$4:$A189, 'Annex 2 Designated EHV charges'!$A$11:$A$259)), 0)),"")</f>
        <v/>
      </c>
      <c r="B190" s="99" t="str">
        <f>IF($A190="","",VLOOKUP($A190,'Annex 2 Designated EHV charges'!$A:$O,2,0))</f>
        <v/>
      </c>
      <c r="C190" s="100" t="str">
        <f>IF($A190="","",VLOOKUP($A190,'Annex 2 Designated EHV charges'!$A:$O,3,0))</f>
        <v/>
      </c>
      <c r="D190" s="99" t="str">
        <f>IF($A190="","",VLOOKUP($A190,'Annex 2 Designated EHV charges'!$A:$O,7,0))</f>
        <v/>
      </c>
      <c r="E190" s="104" t="str">
        <f>IFERROR(IF(VLOOKUP($A190,'Annex 2 Designated EHV charges'!$A:$O,9,FALSE)=0,"",VLOOKUP($A190,'Annex 2 Designated EHV charges'!$A:$O,9,FALSE)),"")</f>
        <v/>
      </c>
      <c r="F190" s="105" t="str">
        <f>IFERROR(IF(VLOOKUP($A190,'Annex 2 Designated EHV charges'!$A:$O,10,FALSE)=0,"",VLOOKUP($A190,'Annex 2 Designated EHV charges'!$A:$O,10,FALSE)),"")</f>
        <v/>
      </c>
      <c r="G190" s="106" t="str">
        <f>IFERROR(IF(VLOOKUP($A190,'Annex 2 Designated EHV charges'!$A:$O,11,FALSE)=0,"",VLOOKUP($A190,'Annex 2 Designated EHV charges'!$A:$O,11,FALSE)),"")</f>
        <v/>
      </c>
      <c r="H190" s="106" t="str">
        <f>IFERROR(IF(VLOOKUP($A190,'Annex 2 Designated EHV charges'!$A:$O,12,FALSE)=0,"",VLOOKUP($A190,'Annex 2 Designated EHV charges'!$A:$O,12,FALSE)),"")</f>
        <v/>
      </c>
    </row>
    <row r="191" spans="1:8" x14ac:dyDescent="0.2">
      <c r="A191" s="99" t="str">
        <f t="array" ref="A191">IFERROR(INDEX('Annex 2 Designated EHV charges'!$A$11:$A$259, MATCH(0, IF(ISBLANK('Annex 2 Designated EHV charges'!$A$11:$A$259),1, COUNTIF(A$4:$A190, 'Annex 2 Designated EHV charges'!$A$11:$A$259)), 0)),"")</f>
        <v/>
      </c>
      <c r="B191" s="99" t="str">
        <f>IF($A191="","",VLOOKUP($A191,'Annex 2 Designated EHV charges'!$A:$O,2,0))</f>
        <v/>
      </c>
      <c r="C191" s="100" t="str">
        <f>IF($A191="","",VLOOKUP($A191,'Annex 2 Designated EHV charges'!$A:$O,3,0))</f>
        <v/>
      </c>
      <c r="D191" s="99" t="str">
        <f>IF($A191="","",VLOOKUP($A191,'Annex 2 Designated EHV charges'!$A:$O,7,0))</f>
        <v/>
      </c>
      <c r="E191" s="104" t="str">
        <f>IFERROR(IF(VLOOKUP($A191,'Annex 2 Designated EHV charges'!$A:$O,9,FALSE)=0,"",VLOOKUP($A191,'Annex 2 Designated EHV charges'!$A:$O,9,FALSE)),"")</f>
        <v/>
      </c>
      <c r="F191" s="105" t="str">
        <f>IFERROR(IF(VLOOKUP($A191,'Annex 2 Designated EHV charges'!$A:$O,10,FALSE)=0,"",VLOOKUP($A191,'Annex 2 Designated EHV charges'!$A:$O,10,FALSE)),"")</f>
        <v/>
      </c>
      <c r="G191" s="106" t="str">
        <f>IFERROR(IF(VLOOKUP($A191,'Annex 2 Designated EHV charges'!$A:$O,11,FALSE)=0,"",VLOOKUP($A191,'Annex 2 Designated EHV charges'!$A:$O,11,FALSE)),"")</f>
        <v/>
      </c>
      <c r="H191" s="106" t="str">
        <f>IFERROR(IF(VLOOKUP($A191,'Annex 2 Designated EHV charges'!$A:$O,12,FALSE)=0,"",VLOOKUP($A191,'Annex 2 Designated EHV charges'!$A:$O,12,FALSE)),"")</f>
        <v/>
      </c>
    </row>
    <row r="192" spans="1:8" x14ac:dyDescent="0.2">
      <c r="A192" s="99" t="str">
        <f t="array" ref="A192">IFERROR(INDEX('Annex 2 Designated EHV charges'!$A$11:$A$259, MATCH(0, IF(ISBLANK('Annex 2 Designated EHV charges'!$A$11:$A$259),1, COUNTIF(A$4:$A191, 'Annex 2 Designated EHV charges'!$A$11:$A$259)), 0)),"")</f>
        <v/>
      </c>
      <c r="B192" s="99" t="str">
        <f>IF($A192="","",VLOOKUP($A192,'Annex 2 Designated EHV charges'!$A:$O,2,0))</f>
        <v/>
      </c>
      <c r="C192" s="100" t="str">
        <f>IF($A192="","",VLOOKUP($A192,'Annex 2 Designated EHV charges'!$A:$O,3,0))</f>
        <v/>
      </c>
      <c r="D192" s="99" t="str">
        <f>IF($A192="","",VLOOKUP($A192,'Annex 2 Designated EHV charges'!$A:$O,7,0))</f>
        <v/>
      </c>
      <c r="E192" s="104" t="str">
        <f>IFERROR(IF(VLOOKUP($A192,'Annex 2 Designated EHV charges'!$A:$O,9,FALSE)=0,"",VLOOKUP($A192,'Annex 2 Designated EHV charges'!$A:$O,9,FALSE)),"")</f>
        <v/>
      </c>
      <c r="F192" s="105" t="str">
        <f>IFERROR(IF(VLOOKUP($A192,'Annex 2 Designated EHV charges'!$A:$O,10,FALSE)=0,"",VLOOKUP($A192,'Annex 2 Designated EHV charges'!$A:$O,10,FALSE)),"")</f>
        <v/>
      </c>
      <c r="G192" s="106" t="str">
        <f>IFERROR(IF(VLOOKUP($A192,'Annex 2 Designated EHV charges'!$A:$O,11,FALSE)=0,"",VLOOKUP($A192,'Annex 2 Designated EHV charges'!$A:$O,11,FALSE)),"")</f>
        <v/>
      </c>
      <c r="H192" s="106" t="str">
        <f>IFERROR(IF(VLOOKUP($A192,'Annex 2 Designated EHV charges'!$A:$O,12,FALSE)=0,"",VLOOKUP($A192,'Annex 2 Designated EHV charges'!$A:$O,12,FALSE)),"")</f>
        <v/>
      </c>
    </row>
    <row r="193" spans="1:8" x14ac:dyDescent="0.2">
      <c r="A193" s="99" t="str">
        <f t="array" ref="A193">IFERROR(INDEX('Annex 2 Designated EHV charges'!$A$11:$A$259, MATCH(0, IF(ISBLANK('Annex 2 Designated EHV charges'!$A$11:$A$259),1, COUNTIF(A$4:$A192, 'Annex 2 Designated EHV charges'!$A$11:$A$259)), 0)),"")</f>
        <v/>
      </c>
      <c r="B193" s="99" t="str">
        <f>IF($A193="","",VLOOKUP($A193,'Annex 2 Designated EHV charges'!$A:$O,2,0))</f>
        <v/>
      </c>
      <c r="C193" s="100" t="str">
        <f>IF($A193="","",VLOOKUP($A193,'Annex 2 Designated EHV charges'!$A:$O,3,0))</f>
        <v/>
      </c>
      <c r="D193" s="99" t="str">
        <f>IF($A193="","",VLOOKUP($A193,'Annex 2 Designated EHV charges'!$A:$O,7,0))</f>
        <v/>
      </c>
      <c r="E193" s="104" t="str">
        <f>IFERROR(IF(VLOOKUP($A193,'Annex 2 Designated EHV charges'!$A:$O,9,FALSE)=0,"",VLOOKUP($A193,'Annex 2 Designated EHV charges'!$A:$O,9,FALSE)),"")</f>
        <v/>
      </c>
      <c r="F193" s="105" t="str">
        <f>IFERROR(IF(VLOOKUP($A193,'Annex 2 Designated EHV charges'!$A:$O,10,FALSE)=0,"",VLOOKUP($A193,'Annex 2 Designated EHV charges'!$A:$O,10,FALSE)),"")</f>
        <v/>
      </c>
      <c r="G193" s="106" t="str">
        <f>IFERROR(IF(VLOOKUP($A193,'Annex 2 Designated EHV charges'!$A:$O,11,FALSE)=0,"",VLOOKUP($A193,'Annex 2 Designated EHV charges'!$A:$O,11,FALSE)),"")</f>
        <v/>
      </c>
      <c r="H193" s="106" t="str">
        <f>IFERROR(IF(VLOOKUP($A193,'Annex 2 Designated EHV charges'!$A:$O,12,FALSE)=0,"",VLOOKUP($A193,'Annex 2 Designated EHV charges'!$A:$O,12,FALSE)),"")</f>
        <v/>
      </c>
    </row>
    <row r="194" spans="1:8" x14ac:dyDescent="0.2">
      <c r="A194" s="99" t="str">
        <f t="array" ref="A194">IFERROR(INDEX('Annex 2 Designated EHV charges'!$A$11:$A$259, MATCH(0, IF(ISBLANK('Annex 2 Designated EHV charges'!$A$11:$A$259),1, COUNTIF(A$4:$A193, 'Annex 2 Designated EHV charges'!$A$11:$A$259)), 0)),"")</f>
        <v/>
      </c>
      <c r="B194" s="99" t="str">
        <f>IF($A194="","",VLOOKUP($A194,'Annex 2 Designated EHV charges'!$A:$O,2,0))</f>
        <v/>
      </c>
      <c r="C194" s="100" t="str">
        <f>IF($A194="","",VLOOKUP($A194,'Annex 2 Designated EHV charges'!$A:$O,3,0))</f>
        <v/>
      </c>
      <c r="D194" s="99" t="str">
        <f>IF($A194="","",VLOOKUP($A194,'Annex 2 Designated EHV charges'!$A:$O,7,0))</f>
        <v/>
      </c>
      <c r="E194" s="104" t="str">
        <f>IFERROR(IF(VLOOKUP($A194,'Annex 2 Designated EHV charges'!$A:$O,9,FALSE)=0,"",VLOOKUP($A194,'Annex 2 Designated EHV charges'!$A:$O,9,FALSE)),"")</f>
        <v/>
      </c>
      <c r="F194" s="105" t="str">
        <f>IFERROR(IF(VLOOKUP($A194,'Annex 2 Designated EHV charges'!$A:$O,10,FALSE)=0,"",VLOOKUP($A194,'Annex 2 Designated EHV charges'!$A:$O,10,FALSE)),"")</f>
        <v/>
      </c>
      <c r="G194" s="106" t="str">
        <f>IFERROR(IF(VLOOKUP($A194,'Annex 2 Designated EHV charges'!$A:$O,11,FALSE)=0,"",VLOOKUP($A194,'Annex 2 Designated EHV charges'!$A:$O,11,FALSE)),"")</f>
        <v/>
      </c>
      <c r="H194" s="106" t="str">
        <f>IFERROR(IF(VLOOKUP($A194,'Annex 2 Designated EHV charges'!$A:$O,12,FALSE)=0,"",VLOOKUP($A194,'Annex 2 Designated EHV charges'!$A:$O,12,FALSE)),"")</f>
        <v/>
      </c>
    </row>
    <row r="195" spans="1:8" x14ac:dyDescent="0.2">
      <c r="A195" s="99" t="str">
        <f t="array" ref="A195">IFERROR(INDEX('Annex 2 Designated EHV charges'!$A$11:$A$259, MATCH(0, IF(ISBLANK('Annex 2 Designated EHV charges'!$A$11:$A$259),1, COUNTIF(A$4:$A194, 'Annex 2 Designated EHV charges'!$A$11:$A$259)), 0)),"")</f>
        <v/>
      </c>
      <c r="B195" s="99" t="str">
        <f>IF($A195="","",VLOOKUP($A195,'Annex 2 Designated EHV charges'!$A:$O,2,0))</f>
        <v/>
      </c>
      <c r="C195" s="100" t="str">
        <f>IF($A195="","",VLOOKUP($A195,'Annex 2 Designated EHV charges'!$A:$O,3,0))</f>
        <v/>
      </c>
      <c r="D195" s="99" t="str">
        <f>IF($A195="","",VLOOKUP($A195,'Annex 2 Designated EHV charges'!$A:$O,7,0))</f>
        <v/>
      </c>
      <c r="E195" s="104" t="str">
        <f>IFERROR(IF(VLOOKUP($A195,'Annex 2 Designated EHV charges'!$A:$O,9,FALSE)=0,"",VLOOKUP($A195,'Annex 2 Designated EHV charges'!$A:$O,9,FALSE)),"")</f>
        <v/>
      </c>
      <c r="F195" s="105" t="str">
        <f>IFERROR(IF(VLOOKUP($A195,'Annex 2 Designated EHV charges'!$A:$O,10,FALSE)=0,"",VLOOKUP($A195,'Annex 2 Designated EHV charges'!$A:$O,10,FALSE)),"")</f>
        <v/>
      </c>
      <c r="G195" s="106" t="str">
        <f>IFERROR(IF(VLOOKUP($A195,'Annex 2 Designated EHV charges'!$A:$O,11,FALSE)=0,"",VLOOKUP($A195,'Annex 2 Designated EHV charges'!$A:$O,11,FALSE)),"")</f>
        <v/>
      </c>
      <c r="H195" s="106" t="str">
        <f>IFERROR(IF(VLOOKUP($A195,'Annex 2 Designated EHV charges'!$A:$O,12,FALSE)=0,"",VLOOKUP($A195,'Annex 2 Designated EHV charges'!$A:$O,12,FALSE)),"")</f>
        <v/>
      </c>
    </row>
    <row r="196" spans="1:8" x14ac:dyDescent="0.2">
      <c r="A196" s="99" t="str">
        <f t="array" ref="A196">IFERROR(INDEX('Annex 2 Designated EHV charges'!$A$11:$A$259, MATCH(0, IF(ISBLANK('Annex 2 Designated EHV charges'!$A$11:$A$259),1, COUNTIF(A$4:$A195, 'Annex 2 Designated EHV charges'!$A$11:$A$259)), 0)),"")</f>
        <v/>
      </c>
      <c r="B196" s="99" t="str">
        <f>IF($A196="","",VLOOKUP($A196,'Annex 2 Designated EHV charges'!$A:$O,2,0))</f>
        <v/>
      </c>
      <c r="C196" s="100" t="str">
        <f>IF($A196="","",VLOOKUP($A196,'Annex 2 Designated EHV charges'!$A:$O,3,0))</f>
        <v/>
      </c>
      <c r="D196" s="99" t="str">
        <f>IF($A196="","",VLOOKUP($A196,'Annex 2 Designated EHV charges'!$A:$O,7,0))</f>
        <v/>
      </c>
      <c r="E196" s="104" t="str">
        <f>IFERROR(IF(VLOOKUP($A196,'Annex 2 Designated EHV charges'!$A:$O,9,FALSE)=0,"",VLOOKUP($A196,'Annex 2 Designated EHV charges'!$A:$O,9,FALSE)),"")</f>
        <v/>
      </c>
      <c r="F196" s="105" t="str">
        <f>IFERROR(IF(VLOOKUP($A196,'Annex 2 Designated EHV charges'!$A:$O,10,FALSE)=0,"",VLOOKUP($A196,'Annex 2 Designated EHV charges'!$A:$O,10,FALSE)),"")</f>
        <v/>
      </c>
      <c r="G196" s="106" t="str">
        <f>IFERROR(IF(VLOOKUP($A196,'Annex 2 Designated EHV charges'!$A:$O,11,FALSE)=0,"",VLOOKUP($A196,'Annex 2 Designated EHV charges'!$A:$O,11,FALSE)),"")</f>
        <v/>
      </c>
      <c r="H196" s="106" t="str">
        <f>IFERROR(IF(VLOOKUP($A196,'Annex 2 Designated EHV charges'!$A:$O,12,FALSE)=0,"",VLOOKUP($A196,'Annex 2 Designated EHV charges'!$A:$O,12,FALSE)),"")</f>
        <v/>
      </c>
    </row>
    <row r="197" spans="1:8" x14ac:dyDescent="0.2">
      <c r="A197" s="99" t="str">
        <f t="array" ref="A197">IFERROR(INDEX('Annex 2 Designated EHV charges'!$A$11:$A$259, MATCH(0, IF(ISBLANK('Annex 2 Designated EHV charges'!$A$11:$A$259),1, COUNTIF(A$4:$A196, 'Annex 2 Designated EHV charges'!$A$11:$A$259)), 0)),"")</f>
        <v/>
      </c>
      <c r="B197" s="99" t="str">
        <f>IF($A197="","",VLOOKUP($A197,'Annex 2 Designated EHV charges'!$A:$O,2,0))</f>
        <v/>
      </c>
      <c r="C197" s="100" t="str">
        <f>IF($A197="","",VLOOKUP($A197,'Annex 2 Designated EHV charges'!$A:$O,3,0))</f>
        <v/>
      </c>
      <c r="D197" s="99" t="str">
        <f>IF($A197="","",VLOOKUP($A197,'Annex 2 Designated EHV charges'!$A:$O,7,0))</f>
        <v/>
      </c>
      <c r="E197" s="104" t="str">
        <f>IFERROR(IF(VLOOKUP($A197,'Annex 2 Designated EHV charges'!$A:$O,9,FALSE)=0,"",VLOOKUP($A197,'Annex 2 Designated EHV charges'!$A:$O,9,FALSE)),"")</f>
        <v/>
      </c>
      <c r="F197" s="105" t="str">
        <f>IFERROR(IF(VLOOKUP($A197,'Annex 2 Designated EHV charges'!$A:$O,10,FALSE)=0,"",VLOOKUP($A197,'Annex 2 Designated EHV charges'!$A:$O,10,FALSE)),"")</f>
        <v/>
      </c>
      <c r="G197" s="106" t="str">
        <f>IFERROR(IF(VLOOKUP($A197,'Annex 2 Designated EHV charges'!$A:$O,11,FALSE)=0,"",VLOOKUP($A197,'Annex 2 Designated EHV charges'!$A:$O,11,FALSE)),"")</f>
        <v/>
      </c>
      <c r="H197" s="106" t="str">
        <f>IFERROR(IF(VLOOKUP($A197,'Annex 2 Designated EHV charges'!$A:$O,12,FALSE)=0,"",VLOOKUP($A197,'Annex 2 Designated EHV charges'!$A:$O,12,FALSE)),"")</f>
        <v/>
      </c>
    </row>
    <row r="198" spans="1:8" x14ac:dyDescent="0.2">
      <c r="A198" s="99" t="str">
        <f t="array" ref="A198">IFERROR(INDEX('Annex 2 Designated EHV charges'!$A$11:$A$259, MATCH(0, IF(ISBLANK('Annex 2 Designated EHV charges'!$A$11:$A$259),1, COUNTIF(A$4:$A197, 'Annex 2 Designated EHV charges'!$A$11:$A$259)), 0)),"")</f>
        <v/>
      </c>
      <c r="B198" s="99" t="str">
        <f>IF($A198="","",VLOOKUP($A198,'Annex 2 Designated EHV charges'!$A:$O,2,0))</f>
        <v/>
      </c>
      <c r="C198" s="100" t="str">
        <f>IF($A198="","",VLOOKUP($A198,'Annex 2 Designated EHV charges'!$A:$O,3,0))</f>
        <v/>
      </c>
      <c r="D198" s="99" t="str">
        <f>IF($A198="","",VLOOKUP($A198,'Annex 2 Designated EHV charges'!$A:$O,7,0))</f>
        <v/>
      </c>
      <c r="E198" s="104" t="str">
        <f>IFERROR(IF(VLOOKUP($A198,'Annex 2 Designated EHV charges'!$A:$O,9,FALSE)=0,"",VLOOKUP($A198,'Annex 2 Designated EHV charges'!$A:$O,9,FALSE)),"")</f>
        <v/>
      </c>
      <c r="F198" s="105" t="str">
        <f>IFERROR(IF(VLOOKUP($A198,'Annex 2 Designated EHV charges'!$A:$O,10,FALSE)=0,"",VLOOKUP($A198,'Annex 2 Designated EHV charges'!$A:$O,10,FALSE)),"")</f>
        <v/>
      </c>
      <c r="G198" s="106" t="str">
        <f>IFERROR(IF(VLOOKUP($A198,'Annex 2 Designated EHV charges'!$A:$O,11,FALSE)=0,"",VLOOKUP($A198,'Annex 2 Designated EHV charges'!$A:$O,11,FALSE)),"")</f>
        <v/>
      </c>
      <c r="H198" s="106" t="str">
        <f>IFERROR(IF(VLOOKUP($A198,'Annex 2 Designated EHV charges'!$A:$O,12,FALSE)=0,"",VLOOKUP($A198,'Annex 2 Designated EHV charges'!$A:$O,12,FALSE)),"")</f>
        <v/>
      </c>
    </row>
    <row r="199" spans="1:8" x14ac:dyDescent="0.2">
      <c r="A199" s="99" t="str">
        <f t="array" ref="A199">IFERROR(INDEX('Annex 2 Designated EHV charges'!$A$11:$A$259, MATCH(0, IF(ISBLANK('Annex 2 Designated EHV charges'!$A$11:$A$259),1, COUNTIF(A$4:$A198, 'Annex 2 Designated EHV charges'!$A$11:$A$259)), 0)),"")</f>
        <v/>
      </c>
      <c r="B199" s="99" t="str">
        <f>IF($A199="","",VLOOKUP($A199,'Annex 2 Designated EHV charges'!$A:$O,2,0))</f>
        <v/>
      </c>
      <c r="C199" s="100" t="str">
        <f>IF($A199="","",VLOOKUP($A199,'Annex 2 Designated EHV charges'!$A:$O,3,0))</f>
        <v/>
      </c>
      <c r="D199" s="99" t="str">
        <f>IF($A199="","",VLOOKUP($A199,'Annex 2 Designated EHV charges'!$A:$O,7,0))</f>
        <v/>
      </c>
      <c r="E199" s="104" t="str">
        <f>IFERROR(IF(VLOOKUP($A199,'Annex 2 Designated EHV charges'!$A:$O,9,FALSE)=0,"",VLOOKUP($A199,'Annex 2 Designated EHV charges'!$A:$O,9,FALSE)),"")</f>
        <v/>
      </c>
      <c r="F199" s="105" t="str">
        <f>IFERROR(IF(VLOOKUP($A199,'Annex 2 Designated EHV charges'!$A:$O,10,FALSE)=0,"",VLOOKUP($A199,'Annex 2 Designated EHV charges'!$A:$O,10,FALSE)),"")</f>
        <v/>
      </c>
      <c r="G199" s="106" t="str">
        <f>IFERROR(IF(VLOOKUP($A199,'Annex 2 Designated EHV charges'!$A:$O,11,FALSE)=0,"",VLOOKUP($A199,'Annex 2 Designated EHV charges'!$A:$O,11,FALSE)),"")</f>
        <v/>
      </c>
      <c r="H199" s="106" t="str">
        <f>IFERROR(IF(VLOOKUP($A199,'Annex 2 Designated EHV charges'!$A:$O,12,FALSE)=0,"",VLOOKUP($A199,'Annex 2 Designated EHV charges'!$A:$O,12,FALSE)),"")</f>
        <v/>
      </c>
    </row>
    <row r="200" spans="1:8" x14ac:dyDescent="0.2">
      <c r="A200" s="99" t="str">
        <f t="array" ref="A200">IFERROR(INDEX('Annex 2 Designated EHV charges'!$A$11:$A$259, MATCH(0, IF(ISBLANK('Annex 2 Designated EHV charges'!$A$11:$A$259),1, COUNTIF(A$4:$A199, 'Annex 2 Designated EHV charges'!$A$11:$A$259)), 0)),"")</f>
        <v/>
      </c>
      <c r="B200" s="99" t="str">
        <f>IF($A200="","",VLOOKUP($A200,'Annex 2 Designated EHV charges'!$A:$O,2,0))</f>
        <v/>
      </c>
      <c r="C200" s="100" t="str">
        <f>IF($A200="","",VLOOKUP($A200,'Annex 2 Designated EHV charges'!$A:$O,3,0))</f>
        <v/>
      </c>
      <c r="D200" s="99" t="str">
        <f>IF($A200="","",VLOOKUP($A200,'Annex 2 Designated EHV charges'!$A:$O,7,0))</f>
        <v/>
      </c>
      <c r="E200" s="104" t="str">
        <f>IFERROR(IF(VLOOKUP($A200,'Annex 2 Designated EHV charges'!$A:$O,9,FALSE)=0,"",VLOOKUP($A200,'Annex 2 Designated EHV charges'!$A:$O,9,FALSE)),"")</f>
        <v/>
      </c>
      <c r="F200" s="105" t="str">
        <f>IFERROR(IF(VLOOKUP($A200,'Annex 2 Designated EHV charges'!$A:$O,10,FALSE)=0,"",VLOOKUP($A200,'Annex 2 Designated EHV charges'!$A:$O,10,FALSE)),"")</f>
        <v/>
      </c>
      <c r="G200" s="106" t="str">
        <f>IFERROR(IF(VLOOKUP($A200,'Annex 2 Designated EHV charges'!$A:$O,11,FALSE)=0,"",VLOOKUP($A200,'Annex 2 Designated EHV charges'!$A:$O,11,FALSE)),"")</f>
        <v/>
      </c>
      <c r="H200" s="106" t="str">
        <f>IFERROR(IF(VLOOKUP($A200,'Annex 2 Designated EHV charges'!$A:$O,12,FALSE)=0,"",VLOOKUP($A200,'Annex 2 Designated EHV charges'!$A:$O,12,FALSE)),"")</f>
        <v/>
      </c>
    </row>
    <row r="201" spans="1:8" x14ac:dyDescent="0.2">
      <c r="A201" s="99" t="str">
        <f t="array" ref="A201">IFERROR(INDEX('Annex 2 Designated EHV charges'!$A$11:$A$259, MATCH(0, IF(ISBLANK('Annex 2 Designated EHV charges'!$A$11:$A$259),1, COUNTIF(A$4:$A200, 'Annex 2 Designated EHV charges'!$A$11:$A$259)), 0)),"")</f>
        <v/>
      </c>
      <c r="B201" s="99" t="str">
        <f>IF($A201="","",VLOOKUP($A201,'Annex 2 Designated EHV charges'!$A:$O,2,0))</f>
        <v/>
      </c>
      <c r="C201" s="100" t="str">
        <f>IF($A201="","",VLOOKUP($A201,'Annex 2 Designated EHV charges'!$A:$O,3,0))</f>
        <v/>
      </c>
      <c r="D201" s="99" t="str">
        <f>IF($A201="","",VLOOKUP($A201,'Annex 2 Designated EHV charges'!$A:$O,7,0))</f>
        <v/>
      </c>
      <c r="E201" s="104" t="str">
        <f>IFERROR(IF(VLOOKUP($A201,'Annex 2 Designated EHV charges'!$A:$O,9,FALSE)=0,"",VLOOKUP($A201,'Annex 2 Designated EHV charges'!$A:$O,9,FALSE)),"")</f>
        <v/>
      </c>
      <c r="F201" s="105" t="str">
        <f>IFERROR(IF(VLOOKUP($A201,'Annex 2 Designated EHV charges'!$A:$O,10,FALSE)=0,"",VLOOKUP($A201,'Annex 2 Designated EHV charges'!$A:$O,10,FALSE)),"")</f>
        <v/>
      </c>
      <c r="G201" s="106" t="str">
        <f>IFERROR(IF(VLOOKUP($A201,'Annex 2 Designated EHV charges'!$A:$O,11,FALSE)=0,"",VLOOKUP($A201,'Annex 2 Designated EHV charges'!$A:$O,11,FALSE)),"")</f>
        <v/>
      </c>
      <c r="H201" s="106" t="str">
        <f>IFERROR(IF(VLOOKUP($A201,'Annex 2 Designated EHV charges'!$A:$O,12,FALSE)=0,"",VLOOKUP($A201,'Annex 2 Designated EHV charges'!$A:$O,12,FALSE)),"")</f>
        <v/>
      </c>
    </row>
    <row r="202" spans="1:8" x14ac:dyDescent="0.2">
      <c r="A202" s="99" t="str">
        <f t="array" ref="A202">IFERROR(INDEX('Annex 2 Designated EHV charges'!$A$11:$A$259, MATCH(0, IF(ISBLANK('Annex 2 Designated EHV charges'!$A$11:$A$259),1, COUNTIF(A$4:$A201, 'Annex 2 Designated EHV charges'!$A$11:$A$259)), 0)),"")</f>
        <v/>
      </c>
      <c r="B202" s="99" t="str">
        <f>IF($A202="","",VLOOKUP($A202,'Annex 2 Designated EHV charges'!$A:$O,2,0))</f>
        <v/>
      </c>
      <c r="C202" s="100" t="str">
        <f>IF($A202="","",VLOOKUP($A202,'Annex 2 Designated EHV charges'!$A:$O,3,0))</f>
        <v/>
      </c>
      <c r="D202" s="99" t="str">
        <f>IF($A202="","",VLOOKUP($A202,'Annex 2 Designated EHV charges'!$A:$O,7,0))</f>
        <v/>
      </c>
      <c r="E202" s="104" t="str">
        <f>IFERROR(IF(VLOOKUP($A202,'Annex 2 Designated EHV charges'!$A:$O,9,FALSE)=0,"",VLOOKUP($A202,'Annex 2 Designated EHV charges'!$A:$O,9,FALSE)),"")</f>
        <v/>
      </c>
      <c r="F202" s="105" t="str">
        <f>IFERROR(IF(VLOOKUP($A202,'Annex 2 Designated EHV charges'!$A:$O,10,FALSE)=0,"",VLOOKUP($A202,'Annex 2 Designated EHV charges'!$A:$O,10,FALSE)),"")</f>
        <v/>
      </c>
      <c r="G202" s="106" t="str">
        <f>IFERROR(IF(VLOOKUP($A202,'Annex 2 Designated EHV charges'!$A:$O,11,FALSE)=0,"",VLOOKUP($A202,'Annex 2 Designated EHV charges'!$A:$O,11,FALSE)),"")</f>
        <v/>
      </c>
      <c r="H202" s="106" t="str">
        <f>IFERROR(IF(VLOOKUP($A202,'Annex 2 Designated EHV charges'!$A:$O,12,FALSE)=0,"",VLOOKUP($A202,'Annex 2 Designated EHV charges'!$A:$O,12,FALSE)),"")</f>
        <v/>
      </c>
    </row>
    <row r="203" spans="1:8" x14ac:dyDescent="0.2">
      <c r="A203" s="99" t="str">
        <f t="array" ref="A203">IFERROR(INDEX('Annex 2 Designated EHV charges'!$A$11:$A$259, MATCH(0, IF(ISBLANK('Annex 2 Designated EHV charges'!$A$11:$A$259),1, COUNTIF(A$4:$A202, 'Annex 2 Designated EHV charges'!$A$11:$A$259)), 0)),"")</f>
        <v/>
      </c>
      <c r="B203" s="99" t="str">
        <f>IF($A203="","",VLOOKUP($A203,'Annex 2 Designated EHV charges'!$A:$O,2,0))</f>
        <v/>
      </c>
      <c r="C203" s="100" t="str">
        <f>IF($A203="","",VLOOKUP($A203,'Annex 2 Designated EHV charges'!$A:$O,3,0))</f>
        <v/>
      </c>
      <c r="D203" s="99" t="str">
        <f>IF($A203="","",VLOOKUP($A203,'Annex 2 Designated EHV charges'!$A:$O,7,0))</f>
        <v/>
      </c>
      <c r="E203" s="104" t="str">
        <f>IFERROR(IF(VLOOKUP($A203,'Annex 2 Designated EHV charges'!$A:$O,9,FALSE)=0,"",VLOOKUP($A203,'Annex 2 Designated EHV charges'!$A:$O,9,FALSE)),"")</f>
        <v/>
      </c>
      <c r="F203" s="105" t="str">
        <f>IFERROR(IF(VLOOKUP($A203,'Annex 2 Designated EHV charges'!$A:$O,10,FALSE)=0,"",VLOOKUP($A203,'Annex 2 Designated EHV charges'!$A:$O,10,FALSE)),"")</f>
        <v/>
      </c>
      <c r="G203" s="106" t="str">
        <f>IFERROR(IF(VLOOKUP($A203,'Annex 2 Designated EHV charges'!$A:$O,11,FALSE)=0,"",VLOOKUP($A203,'Annex 2 Designated EHV charges'!$A:$O,11,FALSE)),"")</f>
        <v/>
      </c>
      <c r="H203" s="106" t="str">
        <f>IFERROR(IF(VLOOKUP($A203,'Annex 2 Designated EHV charges'!$A:$O,12,FALSE)=0,"",VLOOKUP($A203,'Annex 2 Designated EHV charges'!$A:$O,12,FALSE)),"")</f>
        <v/>
      </c>
    </row>
    <row r="204" spans="1:8" x14ac:dyDescent="0.2">
      <c r="A204" s="99" t="str">
        <f t="array" ref="A204">IFERROR(INDEX('Annex 2 Designated EHV charges'!$A$11:$A$259, MATCH(0, IF(ISBLANK('Annex 2 Designated EHV charges'!$A$11:$A$259),1, COUNTIF(A$4:$A203, 'Annex 2 Designated EHV charges'!$A$11:$A$259)), 0)),"")</f>
        <v/>
      </c>
      <c r="B204" s="99" t="str">
        <f>IF($A204="","",VLOOKUP($A204,'Annex 2 Designated EHV charges'!$A:$O,2,0))</f>
        <v/>
      </c>
      <c r="C204" s="100" t="str">
        <f>IF($A204="","",VLOOKUP($A204,'Annex 2 Designated EHV charges'!$A:$O,3,0))</f>
        <v/>
      </c>
      <c r="D204" s="99" t="str">
        <f>IF($A204="","",VLOOKUP($A204,'Annex 2 Designated EHV charges'!$A:$O,7,0))</f>
        <v/>
      </c>
      <c r="E204" s="104" t="str">
        <f>IFERROR(IF(VLOOKUP($A204,'Annex 2 Designated EHV charges'!$A:$O,9,FALSE)=0,"",VLOOKUP($A204,'Annex 2 Designated EHV charges'!$A:$O,9,FALSE)),"")</f>
        <v/>
      </c>
      <c r="F204" s="105" t="str">
        <f>IFERROR(IF(VLOOKUP($A204,'Annex 2 Designated EHV charges'!$A:$O,10,FALSE)=0,"",VLOOKUP($A204,'Annex 2 Designated EHV charges'!$A:$O,10,FALSE)),"")</f>
        <v/>
      </c>
      <c r="G204" s="106" t="str">
        <f>IFERROR(IF(VLOOKUP($A204,'Annex 2 Designated EHV charges'!$A:$O,11,FALSE)=0,"",VLOOKUP($A204,'Annex 2 Designated EHV charges'!$A:$O,11,FALSE)),"")</f>
        <v/>
      </c>
      <c r="H204" s="106" t="str">
        <f>IFERROR(IF(VLOOKUP($A204,'Annex 2 Designated EHV charges'!$A:$O,12,FALSE)=0,"",VLOOKUP($A204,'Annex 2 Designated EHV charges'!$A:$O,12,FALSE)),"")</f>
        <v/>
      </c>
    </row>
    <row r="205" spans="1:8" x14ac:dyDescent="0.2">
      <c r="A205" s="99" t="str">
        <f t="array" ref="A205">IFERROR(INDEX('Annex 2 Designated EHV charges'!$A$11:$A$259, MATCH(0, IF(ISBLANK('Annex 2 Designated EHV charges'!$A$11:$A$259),1, COUNTIF(A$4:$A204, 'Annex 2 Designated EHV charges'!$A$11:$A$259)), 0)),"")</f>
        <v/>
      </c>
      <c r="B205" s="99" t="str">
        <f>IF($A205="","",VLOOKUP($A205,'Annex 2 Designated EHV charges'!$A:$O,2,0))</f>
        <v/>
      </c>
      <c r="C205" s="100" t="str">
        <f>IF($A205="","",VLOOKUP($A205,'Annex 2 Designated EHV charges'!$A:$O,3,0))</f>
        <v/>
      </c>
      <c r="D205" s="99" t="str">
        <f>IF($A205="","",VLOOKUP($A205,'Annex 2 Designated EHV charges'!$A:$O,7,0))</f>
        <v/>
      </c>
      <c r="E205" s="104" t="str">
        <f>IFERROR(IF(VLOOKUP($A205,'Annex 2 Designated EHV charges'!$A:$O,9,FALSE)=0,"",VLOOKUP($A205,'Annex 2 Designated EHV charges'!$A:$O,9,FALSE)),"")</f>
        <v/>
      </c>
      <c r="F205" s="105" t="str">
        <f>IFERROR(IF(VLOOKUP($A205,'Annex 2 Designated EHV charges'!$A:$O,10,FALSE)=0,"",VLOOKUP($A205,'Annex 2 Designated EHV charges'!$A:$O,10,FALSE)),"")</f>
        <v/>
      </c>
      <c r="G205" s="106" t="str">
        <f>IFERROR(IF(VLOOKUP($A205,'Annex 2 Designated EHV charges'!$A:$O,11,FALSE)=0,"",VLOOKUP($A205,'Annex 2 Designated EHV charges'!$A:$O,11,FALSE)),"")</f>
        <v/>
      </c>
      <c r="H205" s="106" t="str">
        <f>IFERROR(IF(VLOOKUP($A205,'Annex 2 Designated EHV charges'!$A:$O,12,FALSE)=0,"",VLOOKUP($A205,'Annex 2 Designated EHV charges'!$A:$O,12,FALSE)),"")</f>
        <v/>
      </c>
    </row>
    <row r="206" spans="1:8" x14ac:dyDescent="0.2">
      <c r="A206" s="99" t="str">
        <f t="array" ref="A206">IFERROR(INDEX('Annex 2 Designated EHV charges'!$A$11:$A$259, MATCH(0, IF(ISBLANK('Annex 2 Designated EHV charges'!$A$11:$A$259),1, COUNTIF(A$4:$A205, 'Annex 2 Designated EHV charges'!$A$11:$A$259)), 0)),"")</f>
        <v/>
      </c>
      <c r="B206" s="99" t="str">
        <f>IF($A206="","",VLOOKUP($A206,'Annex 2 Designated EHV charges'!$A:$O,2,0))</f>
        <v/>
      </c>
      <c r="C206" s="100" t="str">
        <f>IF($A206="","",VLOOKUP($A206,'Annex 2 Designated EHV charges'!$A:$O,3,0))</f>
        <v/>
      </c>
      <c r="D206" s="99" t="str">
        <f>IF($A206="","",VLOOKUP($A206,'Annex 2 Designated EHV charges'!$A:$O,7,0))</f>
        <v/>
      </c>
      <c r="E206" s="104" t="str">
        <f>IFERROR(IF(VLOOKUP($A206,'Annex 2 Designated EHV charges'!$A:$O,9,FALSE)=0,"",VLOOKUP($A206,'Annex 2 Designated EHV charges'!$A:$O,9,FALSE)),"")</f>
        <v/>
      </c>
      <c r="F206" s="105" t="str">
        <f>IFERROR(IF(VLOOKUP($A206,'Annex 2 Designated EHV charges'!$A:$O,10,FALSE)=0,"",VLOOKUP($A206,'Annex 2 Designated EHV charges'!$A:$O,10,FALSE)),"")</f>
        <v/>
      </c>
      <c r="G206" s="106" t="str">
        <f>IFERROR(IF(VLOOKUP($A206,'Annex 2 Designated EHV charges'!$A:$O,11,FALSE)=0,"",VLOOKUP($A206,'Annex 2 Designated EHV charges'!$A:$O,11,FALSE)),"")</f>
        <v/>
      </c>
      <c r="H206" s="106" t="str">
        <f>IFERROR(IF(VLOOKUP($A206,'Annex 2 Designated EHV charges'!$A:$O,12,FALSE)=0,"",VLOOKUP($A206,'Annex 2 Designated EHV charges'!$A:$O,12,FALSE)),"")</f>
        <v/>
      </c>
    </row>
    <row r="207" spans="1:8" x14ac:dyDescent="0.2">
      <c r="A207" s="99" t="str">
        <f t="array" ref="A207">IFERROR(INDEX('Annex 2 Designated EHV charges'!$A$11:$A$259, MATCH(0, IF(ISBLANK('Annex 2 Designated EHV charges'!$A$11:$A$259),1, COUNTIF(A$4:$A206, 'Annex 2 Designated EHV charges'!$A$11:$A$259)), 0)),"")</f>
        <v/>
      </c>
      <c r="B207" s="99" t="str">
        <f>IF($A207="","",VLOOKUP($A207,'Annex 2 Designated EHV charges'!$A:$O,2,0))</f>
        <v/>
      </c>
      <c r="C207" s="100" t="str">
        <f>IF($A207="","",VLOOKUP($A207,'Annex 2 Designated EHV charges'!$A:$O,3,0))</f>
        <v/>
      </c>
      <c r="D207" s="99" t="str">
        <f>IF($A207="","",VLOOKUP($A207,'Annex 2 Designated EHV charges'!$A:$O,7,0))</f>
        <v/>
      </c>
      <c r="E207" s="104" t="str">
        <f>IFERROR(IF(VLOOKUP($A207,'Annex 2 Designated EHV charges'!$A:$O,9,FALSE)=0,"",VLOOKUP($A207,'Annex 2 Designated EHV charges'!$A:$O,9,FALSE)),"")</f>
        <v/>
      </c>
      <c r="F207" s="105" t="str">
        <f>IFERROR(IF(VLOOKUP($A207,'Annex 2 Designated EHV charges'!$A:$O,10,FALSE)=0,"",VLOOKUP($A207,'Annex 2 Designated EHV charges'!$A:$O,10,FALSE)),"")</f>
        <v/>
      </c>
      <c r="G207" s="106" t="str">
        <f>IFERROR(IF(VLOOKUP($A207,'Annex 2 Designated EHV charges'!$A:$O,11,FALSE)=0,"",VLOOKUP($A207,'Annex 2 Designated EHV charges'!$A:$O,11,FALSE)),"")</f>
        <v/>
      </c>
      <c r="H207" s="106" t="str">
        <f>IFERROR(IF(VLOOKUP($A207,'Annex 2 Designated EHV charges'!$A:$O,12,FALSE)=0,"",VLOOKUP($A207,'Annex 2 Designated EHV charges'!$A:$O,12,FALSE)),"")</f>
        <v/>
      </c>
    </row>
    <row r="208" spans="1:8" x14ac:dyDescent="0.2">
      <c r="A208" s="99" t="str">
        <f t="array" ref="A208">IFERROR(INDEX('Annex 2 Designated EHV charges'!$A$11:$A$259, MATCH(0, IF(ISBLANK('Annex 2 Designated EHV charges'!$A$11:$A$259),1, COUNTIF(A$4:$A207, 'Annex 2 Designated EHV charges'!$A$11:$A$259)), 0)),"")</f>
        <v/>
      </c>
      <c r="B208" s="99" t="str">
        <f>IF($A208="","",VLOOKUP($A208,'Annex 2 Designated EHV charges'!$A:$O,2,0))</f>
        <v/>
      </c>
      <c r="C208" s="100" t="str">
        <f>IF($A208="","",VLOOKUP($A208,'Annex 2 Designated EHV charges'!$A:$O,3,0))</f>
        <v/>
      </c>
      <c r="D208" s="99" t="str">
        <f>IF($A208="","",VLOOKUP($A208,'Annex 2 Designated EHV charges'!$A:$O,7,0))</f>
        <v/>
      </c>
      <c r="E208" s="104" t="str">
        <f>IFERROR(IF(VLOOKUP($A208,'Annex 2 Designated EHV charges'!$A:$O,9,FALSE)=0,"",VLOOKUP($A208,'Annex 2 Designated EHV charges'!$A:$O,9,FALSE)),"")</f>
        <v/>
      </c>
      <c r="F208" s="105" t="str">
        <f>IFERROR(IF(VLOOKUP($A208,'Annex 2 Designated EHV charges'!$A:$O,10,FALSE)=0,"",VLOOKUP($A208,'Annex 2 Designated EHV charges'!$A:$O,10,FALSE)),"")</f>
        <v/>
      </c>
      <c r="G208" s="106" t="str">
        <f>IFERROR(IF(VLOOKUP($A208,'Annex 2 Designated EHV charges'!$A:$O,11,FALSE)=0,"",VLOOKUP($A208,'Annex 2 Designated EHV charges'!$A:$O,11,FALSE)),"")</f>
        <v/>
      </c>
      <c r="H208" s="106" t="str">
        <f>IFERROR(IF(VLOOKUP($A208,'Annex 2 Designated EHV charges'!$A:$O,12,FALSE)=0,"",VLOOKUP($A208,'Annex 2 Designated EHV charges'!$A:$O,12,FALSE)),"")</f>
        <v/>
      </c>
    </row>
    <row r="209" spans="1:8" x14ac:dyDescent="0.2">
      <c r="A209" s="99" t="str">
        <f t="array" ref="A209">IFERROR(INDEX('Annex 2 Designated EHV charges'!$A$11:$A$259, MATCH(0, IF(ISBLANK('Annex 2 Designated EHV charges'!$A$11:$A$259),1, COUNTIF(A$4:$A208, 'Annex 2 Designated EHV charges'!$A$11:$A$259)), 0)),"")</f>
        <v/>
      </c>
      <c r="B209" s="99" t="str">
        <f>IF($A209="","",VLOOKUP($A209,'Annex 2 Designated EHV charges'!$A:$O,2,0))</f>
        <v/>
      </c>
      <c r="C209" s="100" t="str">
        <f>IF($A209="","",VLOOKUP($A209,'Annex 2 Designated EHV charges'!$A:$O,3,0))</f>
        <v/>
      </c>
      <c r="D209" s="99" t="str">
        <f>IF($A209="","",VLOOKUP($A209,'Annex 2 Designated EHV charges'!$A:$O,7,0))</f>
        <v/>
      </c>
      <c r="E209" s="104" t="str">
        <f>IFERROR(IF(VLOOKUP($A209,'Annex 2 Designated EHV charges'!$A:$O,9,FALSE)=0,"",VLOOKUP($A209,'Annex 2 Designated EHV charges'!$A:$O,9,FALSE)),"")</f>
        <v/>
      </c>
      <c r="F209" s="105" t="str">
        <f>IFERROR(IF(VLOOKUP($A209,'Annex 2 Designated EHV charges'!$A:$O,10,FALSE)=0,"",VLOOKUP($A209,'Annex 2 Designated EHV charges'!$A:$O,10,FALSE)),"")</f>
        <v/>
      </c>
      <c r="G209" s="106" t="str">
        <f>IFERROR(IF(VLOOKUP($A209,'Annex 2 Designated EHV charges'!$A:$O,11,FALSE)=0,"",VLOOKUP($A209,'Annex 2 Designated EHV charges'!$A:$O,11,FALSE)),"")</f>
        <v/>
      </c>
      <c r="H209" s="106" t="str">
        <f>IFERROR(IF(VLOOKUP($A209,'Annex 2 Designated EHV charges'!$A:$O,12,FALSE)=0,"",VLOOKUP($A209,'Annex 2 Designated EHV charges'!$A:$O,12,FALSE)),"")</f>
        <v/>
      </c>
    </row>
    <row r="210" spans="1:8" x14ac:dyDescent="0.2">
      <c r="A210" s="99" t="str">
        <f t="array" ref="A210">IFERROR(INDEX('Annex 2 Designated EHV charges'!$A$11:$A$259, MATCH(0, IF(ISBLANK('Annex 2 Designated EHV charges'!$A$11:$A$259),1, COUNTIF(A$4:$A209, 'Annex 2 Designated EHV charges'!$A$11:$A$259)), 0)),"")</f>
        <v/>
      </c>
      <c r="B210" s="99" t="str">
        <f>IF($A210="","",VLOOKUP($A210,'Annex 2 Designated EHV charges'!$A:$O,2,0))</f>
        <v/>
      </c>
      <c r="C210" s="100" t="str">
        <f>IF($A210="","",VLOOKUP($A210,'Annex 2 Designated EHV charges'!$A:$O,3,0))</f>
        <v/>
      </c>
      <c r="D210" s="99" t="str">
        <f>IF($A210="","",VLOOKUP($A210,'Annex 2 Designated EHV charges'!$A:$O,7,0))</f>
        <v/>
      </c>
      <c r="E210" s="104" t="str">
        <f>IFERROR(IF(VLOOKUP($A210,'Annex 2 Designated EHV charges'!$A:$O,9,FALSE)=0,"",VLOOKUP($A210,'Annex 2 Designated EHV charges'!$A:$O,9,FALSE)),"")</f>
        <v/>
      </c>
      <c r="F210" s="105" t="str">
        <f>IFERROR(IF(VLOOKUP($A210,'Annex 2 Designated EHV charges'!$A:$O,10,FALSE)=0,"",VLOOKUP($A210,'Annex 2 Designated EHV charges'!$A:$O,10,FALSE)),"")</f>
        <v/>
      </c>
      <c r="G210" s="106" t="str">
        <f>IFERROR(IF(VLOOKUP($A210,'Annex 2 Designated EHV charges'!$A:$O,11,FALSE)=0,"",VLOOKUP($A210,'Annex 2 Designated EHV charges'!$A:$O,11,FALSE)),"")</f>
        <v/>
      </c>
      <c r="H210" s="106" t="str">
        <f>IFERROR(IF(VLOOKUP($A210,'Annex 2 Designated EHV charges'!$A:$O,12,FALSE)=0,"",VLOOKUP($A210,'Annex 2 Designated EHV charges'!$A:$O,12,FALSE)),"")</f>
        <v/>
      </c>
    </row>
    <row r="211" spans="1:8" x14ac:dyDescent="0.2">
      <c r="A211" s="99" t="str">
        <f t="array" ref="A211">IFERROR(INDEX('Annex 2 Designated EHV charges'!$A$11:$A$259, MATCH(0, IF(ISBLANK('Annex 2 Designated EHV charges'!$A$11:$A$259),1, COUNTIF(A$4:$A210, 'Annex 2 Designated EHV charges'!$A$11:$A$259)), 0)),"")</f>
        <v/>
      </c>
      <c r="B211" s="99" t="str">
        <f>IF($A211="","",VLOOKUP($A211,'Annex 2 Designated EHV charges'!$A:$O,2,0))</f>
        <v/>
      </c>
      <c r="C211" s="100" t="str">
        <f>IF($A211="","",VLOOKUP($A211,'Annex 2 Designated EHV charges'!$A:$O,3,0))</f>
        <v/>
      </c>
      <c r="D211" s="99" t="str">
        <f>IF($A211="","",VLOOKUP($A211,'Annex 2 Designated EHV charges'!$A:$O,7,0))</f>
        <v/>
      </c>
      <c r="E211" s="104" t="str">
        <f>IFERROR(IF(VLOOKUP($A211,'Annex 2 Designated EHV charges'!$A:$O,9,FALSE)=0,"",VLOOKUP($A211,'Annex 2 Designated EHV charges'!$A:$O,9,FALSE)),"")</f>
        <v/>
      </c>
      <c r="F211" s="105" t="str">
        <f>IFERROR(IF(VLOOKUP($A211,'Annex 2 Designated EHV charges'!$A:$O,10,FALSE)=0,"",VLOOKUP($A211,'Annex 2 Designated EHV charges'!$A:$O,10,FALSE)),"")</f>
        <v/>
      </c>
      <c r="G211" s="106" t="str">
        <f>IFERROR(IF(VLOOKUP($A211,'Annex 2 Designated EHV charges'!$A:$O,11,FALSE)=0,"",VLOOKUP($A211,'Annex 2 Designated EHV charges'!$A:$O,11,FALSE)),"")</f>
        <v/>
      </c>
      <c r="H211" s="106" t="str">
        <f>IFERROR(IF(VLOOKUP($A211,'Annex 2 Designated EHV charges'!$A:$O,12,FALSE)=0,"",VLOOKUP($A211,'Annex 2 Designated EHV charges'!$A:$O,12,FALSE)),"")</f>
        <v/>
      </c>
    </row>
    <row r="212" spans="1:8" x14ac:dyDescent="0.2">
      <c r="A212" s="99" t="str">
        <f t="array" ref="A212">IFERROR(INDEX('Annex 2 Designated EHV charges'!$A$11:$A$259, MATCH(0, IF(ISBLANK('Annex 2 Designated EHV charges'!$A$11:$A$259),1, COUNTIF(A$4:$A211, 'Annex 2 Designated EHV charges'!$A$11:$A$259)), 0)),"")</f>
        <v/>
      </c>
      <c r="B212" s="99" t="str">
        <f>IF($A212="","",VLOOKUP($A212,'Annex 2 Designated EHV charges'!$A:$O,2,0))</f>
        <v/>
      </c>
      <c r="C212" s="100" t="str">
        <f>IF($A212="","",VLOOKUP($A212,'Annex 2 Designated EHV charges'!$A:$O,3,0))</f>
        <v/>
      </c>
      <c r="D212" s="99" t="str">
        <f>IF($A212="","",VLOOKUP($A212,'Annex 2 Designated EHV charges'!$A:$O,7,0))</f>
        <v/>
      </c>
      <c r="E212" s="104" t="str">
        <f>IFERROR(IF(VLOOKUP($A212,'Annex 2 Designated EHV charges'!$A:$O,9,FALSE)=0,"",VLOOKUP($A212,'Annex 2 Designated EHV charges'!$A:$O,9,FALSE)),"")</f>
        <v/>
      </c>
      <c r="F212" s="105" t="str">
        <f>IFERROR(IF(VLOOKUP($A212,'Annex 2 Designated EHV charges'!$A:$O,10,FALSE)=0,"",VLOOKUP($A212,'Annex 2 Designated EHV charges'!$A:$O,10,FALSE)),"")</f>
        <v/>
      </c>
      <c r="G212" s="106" t="str">
        <f>IFERROR(IF(VLOOKUP($A212,'Annex 2 Designated EHV charges'!$A:$O,11,FALSE)=0,"",VLOOKUP($A212,'Annex 2 Designated EHV charges'!$A:$O,11,FALSE)),"")</f>
        <v/>
      </c>
      <c r="H212" s="106" t="str">
        <f>IFERROR(IF(VLOOKUP($A212,'Annex 2 Designated EHV charges'!$A:$O,12,FALSE)=0,"",VLOOKUP($A212,'Annex 2 Designated EHV charges'!$A:$O,12,FALSE)),"")</f>
        <v/>
      </c>
    </row>
    <row r="213" spans="1:8" x14ac:dyDescent="0.2">
      <c r="A213" s="99" t="str">
        <f t="array" ref="A213">IFERROR(INDEX('Annex 2 Designated EHV charges'!$A$11:$A$259, MATCH(0, IF(ISBLANK('Annex 2 Designated EHV charges'!$A$11:$A$259),1, COUNTIF(A$4:$A212, 'Annex 2 Designated EHV charges'!$A$11:$A$259)), 0)),"")</f>
        <v/>
      </c>
      <c r="B213" s="99" t="str">
        <f>IF($A213="","",VLOOKUP($A213,'Annex 2 Designated EHV charges'!$A:$O,2,0))</f>
        <v/>
      </c>
      <c r="C213" s="100" t="str">
        <f>IF($A213="","",VLOOKUP($A213,'Annex 2 Designated EHV charges'!$A:$O,3,0))</f>
        <v/>
      </c>
      <c r="D213" s="99" t="str">
        <f>IF($A213="","",VLOOKUP($A213,'Annex 2 Designated EHV charges'!$A:$O,7,0))</f>
        <v/>
      </c>
      <c r="E213" s="104" t="str">
        <f>IFERROR(IF(VLOOKUP($A213,'Annex 2 Designated EHV charges'!$A:$O,9,FALSE)=0,"",VLOOKUP($A213,'Annex 2 Designated EHV charges'!$A:$O,9,FALSE)),"")</f>
        <v/>
      </c>
      <c r="F213" s="105" t="str">
        <f>IFERROR(IF(VLOOKUP($A213,'Annex 2 Designated EHV charges'!$A:$O,10,FALSE)=0,"",VLOOKUP($A213,'Annex 2 Designated EHV charges'!$A:$O,10,FALSE)),"")</f>
        <v/>
      </c>
      <c r="G213" s="106" t="str">
        <f>IFERROR(IF(VLOOKUP($A213,'Annex 2 Designated EHV charges'!$A:$O,11,FALSE)=0,"",VLOOKUP($A213,'Annex 2 Designated EHV charges'!$A:$O,11,FALSE)),"")</f>
        <v/>
      </c>
      <c r="H213" s="106" t="str">
        <f>IFERROR(IF(VLOOKUP($A213,'Annex 2 Designated EHV charges'!$A:$O,12,FALSE)=0,"",VLOOKUP($A213,'Annex 2 Designated EHV charges'!$A:$O,12,FALSE)),"")</f>
        <v/>
      </c>
    </row>
    <row r="214" spans="1:8" x14ac:dyDescent="0.2">
      <c r="A214" s="99" t="str">
        <f t="array" ref="A214">IFERROR(INDEX('Annex 2 Designated EHV charges'!$A$11:$A$259, MATCH(0, IF(ISBLANK('Annex 2 Designated EHV charges'!$A$11:$A$259),1, COUNTIF(A$4:$A213, 'Annex 2 Designated EHV charges'!$A$11:$A$259)), 0)),"")</f>
        <v/>
      </c>
      <c r="B214" s="99" t="str">
        <f>IF($A214="","",VLOOKUP($A214,'Annex 2 Designated EHV charges'!$A:$O,2,0))</f>
        <v/>
      </c>
      <c r="C214" s="100" t="str">
        <f>IF($A214="","",VLOOKUP($A214,'Annex 2 Designated EHV charges'!$A:$O,3,0))</f>
        <v/>
      </c>
      <c r="D214" s="99" t="str">
        <f>IF($A214="","",VLOOKUP($A214,'Annex 2 Designated EHV charges'!$A:$O,7,0))</f>
        <v/>
      </c>
      <c r="E214" s="104" t="str">
        <f>IFERROR(IF(VLOOKUP($A214,'Annex 2 Designated EHV charges'!$A:$O,9,FALSE)=0,"",VLOOKUP($A214,'Annex 2 Designated EHV charges'!$A:$O,9,FALSE)),"")</f>
        <v/>
      </c>
      <c r="F214" s="105" t="str">
        <f>IFERROR(IF(VLOOKUP($A214,'Annex 2 Designated EHV charges'!$A:$O,10,FALSE)=0,"",VLOOKUP($A214,'Annex 2 Designated EHV charges'!$A:$O,10,FALSE)),"")</f>
        <v/>
      </c>
      <c r="G214" s="106" t="str">
        <f>IFERROR(IF(VLOOKUP($A214,'Annex 2 Designated EHV charges'!$A:$O,11,FALSE)=0,"",VLOOKUP($A214,'Annex 2 Designated EHV charges'!$A:$O,11,FALSE)),"")</f>
        <v/>
      </c>
      <c r="H214" s="106" t="str">
        <f>IFERROR(IF(VLOOKUP($A214,'Annex 2 Designated EHV charges'!$A:$O,12,FALSE)=0,"",VLOOKUP($A214,'Annex 2 Designated EHV charges'!$A:$O,12,FALSE)),"")</f>
        <v/>
      </c>
    </row>
    <row r="215" spans="1:8" x14ac:dyDescent="0.2">
      <c r="A215" s="99" t="str">
        <f t="array" ref="A215">IFERROR(INDEX('Annex 2 Designated EHV charges'!$A$11:$A$259, MATCH(0, IF(ISBLANK('Annex 2 Designated EHV charges'!$A$11:$A$259),1, COUNTIF(A$4:$A214, 'Annex 2 Designated EHV charges'!$A$11:$A$259)), 0)),"")</f>
        <v/>
      </c>
      <c r="B215" s="99" t="str">
        <f>IF($A215="","",VLOOKUP($A215,'Annex 2 Designated EHV charges'!$A:$O,2,0))</f>
        <v/>
      </c>
      <c r="C215" s="100" t="str">
        <f>IF($A215="","",VLOOKUP($A215,'Annex 2 Designated EHV charges'!$A:$O,3,0))</f>
        <v/>
      </c>
      <c r="D215" s="99" t="str">
        <f>IF($A215="","",VLOOKUP($A215,'Annex 2 Designated EHV charges'!$A:$O,7,0))</f>
        <v/>
      </c>
      <c r="E215" s="104" t="str">
        <f>IFERROR(IF(VLOOKUP($A215,'Annex 2 Designated EHV charges'!$A:$O,9,FALSE)=0,"",VLOOKUP($A215,'Annex 2 Designated EHV charges'!$A:$O,9,FALSE)),"")</f>
        <v/>
      </c>
      <c r="F215" s="105" t="str">
        <f>IFERROR(IF(VLOOKUP($A215,'Annex 2 Designated EHV charges'!$A:$O,10,FALSE)=0,"",VLOOKUP($A215,'Annex 2 Designated EHV charges'!$A:$O,10,FALSE)),"")</f>
        <v/>
      </c>
      <c r="G215" s="106" t="str">
        <f>IFERROR(IF(VLOOKUP($A215,'Annex 2 Designated EHV charges'!$A:$O,11,FALSE)=0,"",VLOOKUP($A215,'Annex 2 Designated EHV charges'!$A:$O,11,FALSE)),"")</f>
        <v/>
      </c>
      <c r="H215" s="106" t="str">
        <f>IFERROR(IF(VLOOKUP($A215,'Annex 2 Designated EHV charges'!$A:$O,12,FALSE)=0,"",VLOOKUP($A215,'Annex 2 Designated EHV charges'!$A:$O,12,FALSE)),"")</f>
        <v/>
      </c>
    </row>
    <row r="216" spans="1:8" x14ac:dyDescent="0.2">
      <c r="A216" s="99" t="str">
        <f t="array" ref="A216">IFERROR(INDEX('Annex 2 Designated EHV charges'!$A$11:$A$259, MATCH(0, IF(ISBLANK('Annex 2 Designated EHV charges'!$A$11:$A$259),1, COUNTIF(A$4:$A215, 'Annex 2 Designated EHV charges'!$A$11:$A$259)), 0)),"")</f>
        <v/>
      </c>
      <c r="B216" s="99" t="str">
        <f>IF($A216="","",VLOOKUP($A216,'Annex 2 Designated EHV charges'!$A:$O,2,0))</f>
        <v/>
      </c>
      <c r="C216" s="100" t="str">
        <f>IF($A216="","",VLOOKUP($A216,'Annex 2 Designated EHV charges'!$A:$O,3,0))</f>
        <v/>
      </c>
      <c r="D216" s="99" t="str">
        <f>IF($A216="","",VLOOKUP($A216,'Annex 2 Designated EHV charges'!$A:$O,7,0))</f>
        <v/>
      </c>
      <c r="E216" s="104" t="str">
        <f>IFERROR(IF(VLOOKUP($A216,'Annex 2 Designated EHV charges'!$A:$O,9,FALSE)=0,"",VLOOKUP($A216,'Annex 2 Designated EHV charges'!$A:$O,9,FALSE)),"")</f>
        <v/>
      </c>
      <c r="F216" s="105" t="str">
        <f>IFERROR(IF(VLOOKUP($A216,'Annex 2 Designated EHV charges'!$A:$O,10,FALSE)=0,"",VLOOKUP($A216,'Annex 2 Designated EHV charges'!$A:$O,10,FALSE)),"")</f>
        <v/>
      </c>
      <c r="G216" s="106" t="str">
        <f>IFERROR(IF(VLOOKUP($A216,'Annex 2 Designated EHV charges'!$A:$O,11,FALSE)=0,"",VLOOKUP($A216,'Annex 2 Designated EHV charges'!$A:$O,11,FALSE)),"")</f>
        <v/>
      </c>
      <c r="H216" s="106" t="str">
        <f>IFERROR(IF(VLOOKUP($A216,'Annex 2 Designated EHV charges'!$A:$O,12,FALSE)=0,"",VLOOKUP($A216,'Annex 2 Designated EHV charges'!$A:$O,12,FALSE)),"")</f>
        <v/>
      </c>
    </row>
    <row r="217" spans="1:8" x14ac:dyDescent="0.2">
      <c r="A217" s="99" t="str">
        <f t="array" ref="A217">IFERROR(INDEX('Annex 2 Designated EHV charges'!$A$11:$A$259, MATCH(0, IF(ISBLANK('Annex 2 Designated EHV charges'!$A$11:$A$259),1, COUNTIF(A$4:$A216, 'Annex 2 Designated EHV charges'!$A$11:$A$259)), 0)),"")</f>
        <v/>
      </c>
      <c r="B217" s="99" t="str">
        <f>IF($A217="","",VLOOKUP($A217,'Annex 2 Designated EHV charges'!$A:$O,2,0))</f>
        <v/>
      </c>
      <c r="C217" s="100" t="str">
        <f>IF($A217="","",VLOOKUP($A217,'Annex 2 Designated EHV charges'!$A:$O,3,0))</f>
        <v/>
      </c>
      <c r="D217" s="99" t="str">
        <f>IF($A217="","",VLOOKUP($A217,'Annex 2 Designated EHV charges'!$A:$O,7,0))</f>
        <v/>
      </c>
      <c r="E217" s="104" t="str">
        <f>IFERROR(IF(VLOOKUP($A217,'Annex 2 Designated EHV charges'!$A:$O,9,FALSE)=0,"",VLOOKUP($A217,'Annex 2 Designated EHV charges'!$A:$O,9,FALSE)),"")</f>
        <v/>
      </c>
      <c r="F217" s="105" t="str">
        <f>IFERROR(IF(VLOOKUP($A217,'Annex 2 Designated EHV charges'!$A:$O,10,FALSE)=0,"",VLOOKUP($A217,'Annex 2 Designated EHV charges'!$A:$O,10,FALSE)),"")</f>
        <v/>
      </c>
      <c r="G217" s="106" t="str">
        <f>IFERROR(IF(VLOOKUP($A217,'Annex 2 Designated EHV charges'!$A:$O,11,FALSE)=0,"",VLOOKUP($A217,'Annex 2 Designated EHV charges'!$A:$O,11,FALSE)),"")</f>
        <v/>
      </c>
      <c r="H217" s="106" t="str">
        <f>IFERROR(IF(VLOOKUP($A217,'Annex 2 Designated EHV charges'!$A:$O,12,FALSE)=0,"",VLOOKUP($A217,'Annex 2 Designated EHV charges'!$A:$O,12,FALSE)),"")</f>
        <v/>
      </c>
    </row>
    <row r="218" spans="1:8" x14ac:dyDescent="0.2">
      <c r="A218" s="99" t="str">
        <f t="array" ref="A218">IFERROR(INDEX('Annex 2 Designated EHV charges'!$A$11:$A$259, MATCH(0, IF(ISBLANK('Annex 2 Designated EHV charges'!$A$11:$A$259),1, COUNTIF(A$4:$A217, 'Annex 2 Designated EHV charges'!$A$11:$A$259)), 0)),"")</f>
        <v/>
      </c>
      <c r="B218" s="99" t="str">
        <f>IF($A218="","",VLOOKUP($A218,'Annex 2 Designated EHV charges'!$A:$O,2,0))</f>
        <v/>
      </c>
      <c r="C218" s="100" t="str">
        <f>IF($A218="","",VLOOKUP($A218,'Annex 2 Designated EHV charges'!$A:$O,3,0))</f>
        <v/>
      </c>
      <c r="D218" s="99" t="str">
        <f>IF($A218="","",VLOOKUP($A218,'Annex 2 Designated EHV charges'!$A:$O,7,0))</f>
        <v/>
      </c>
      <c r="E218" s="104" t="str">
        <f>IFERROR(IF(VLOOKUP($A218,'Annex 2 Designated EHV charges'!$A:$O,9,FALSE)=0,"",VLOOKUP($A218,'Annex 2 Designated EHV charges'!$A:$O,9,FALSE)),"")</f>
        <v/>
      </c>
      <c r="F218" s="105" t="str">
        <f>IFERROR(IF(VLOOKUP($A218,'Annex 2 Designated EHV charges'!$A:$O,10,FALSE)=0,"",VLOOKUP($A218,'Annex 2 Designated EHV charges'!$A:$O,10,FALSE)),"")</f>
        <v/>
      </c>
      <c r="G218" s="106" t="str">
        <f>IFERROR(IF(VLOOKUP($A218,'Annex 2 Designated EHV charges'!$A:$O,11,FALSE)=0,"",VLOOKUP($A218,'Annex 2 Designated EHV charges'!$A:$O,11,FALSE)),"")</f>
        <v/>
      </c>
      <c r="H218" s="106" t="str">
        <f>IFERROR(IF(VLOOKUP($A218,'Annex 2 Designated EHV charges'!$A:$O,12,FALSE)=0,"",VLOOKUP($A218,'Annex 2 Designated EHV charges'!$A:$O,12,FALSE)),"")</f>
        <v/>
      </c>
    </row>
    <row r="219" spans="1:8" x14ac:dyDescent="0.2">
      <c r="A219" s="99" t="str">
        <f t="array" ref="A219">IFERROR(INDEX('Annex 2 Designated EHV charges'!$A$11:$A$259, MATCH(0, IF(ISBLANK('Annex 2 Designated EHV charges'!$A$11:$A$259),1, COUNTIF(A$4:$A218, 'Annex 2 Designated EHV charges'!$A$11:$A$259)), 0)),"")</f>
        <v/>
      </c>
      <c r="B219" s="99" t="str">
        <f>IF($A219="","",VLOOKUP($A219,'Annex 2 Designated EHV charges'!$A:$O,2,0))</f>
        <v/>
      </c>
      <c r="C219" s="100" t="str">
        <f>IF($A219="","",VLOOKUP($A219,'Annex 2 Designated EHV charges'!$A:$O,3,0))</f>
        <v/>
      </c>
      <c r="D219" s="99" t="str">
        <f>IF($A219="","",VLOOKUP($A219,'Annex 2 Designated EHV charges'!$A:$O,7,0))</f>
        <v/>
      </c>
      <c r="E219" s="104" t="str">
        <f>IFERROR(IF(VLOOKUP($A219,'Annex 2 Designated EHV charges'!$A:$O,9,FALSE)=0,"",VLOOKUP($A219,'Annex 2 Designated EHV charges'!$A:$O,9,FALSE)),"")</f>
        <v/>
      </c>
      <c r="F219" s="105" t="str">
        <f>IFERROR(IF(VLOOKUP($A219,'Annex 2 Designated EHV charges'!$A:$O,10,FALSE)=0,"",VLOOKUP($A219,'Annex 2 Designated EHV charges'!$A:$O,10,FALSE)),"")</f>
        <v/>
      </c>
      <c r="G219" s="106" t="str">
        <f>IFERROR(IF(VLOOKUP($A219,'Annex 2 Designated EHV charges'!$A:$O,11,FALSE)=0,"",VLOOKUP($A219,'Annex 2 Designated EHV charges'!$A:$O,11,FALSE)),"")</f>
        <v/>
      </c>
      <c r="H219" s="106" t="str">
        <f>IFERROR(IF(VLOOKUP($A219,'Annex 2 Designated EHV charges'!$A:$O,12,FALSE)=0,"",VLOOKUP($A219,'Annex 2 Designated EHV charges'!$A:$O,12,FALSE)),"")</f>
        <v/>
      </c>
    </row>
    <row r="220" spans="1:8" x14ac:dyDescent="0.2">
      <c r="A220" s="99" t="str">
        <f t="array" ref="A220">IFERROR(INDEX('Annex 2 Designated EHV charges'!$A$11:$A$259, MATCH(0, IF(ISBLANK('Annex 2 Designated EHV charges'!$A$11:$A$259),1, COUNTIF(A$4:$A219, 'Annex 2 Designated EHV charges'!$A$11:$A$259)), 0)),"")</f>
        <v/>
      </c>
      <c r="B220" s="99" t="str">
        <f>IF($A220="","",VLOOKUP($A220,'Annex 2 Designated EHV charges'!$A:$O,2,0))</f>
        <v/>
      </c>
      <c r="C220" s="100" t="str">
        <f>IF($A220="","",VLOOKUP($A220,'Annex 2 Designated EHV charges'!$A:$O,3,0))</f>
        <v/>
      </c>
      <c r="D220" s="99" t="str">
        <f>IF($A220="","",VLOOKUP($A220,'Annex 2 Designated EHV charges'!$A:$O,7,0))</f>
        <v/>
      </c>
      <c r="E220" s="104" t="str">
        <f>IFERROR(IF(VLOOKUP($A220,'Annex 2 Designated EHV charges'!$A:$O,9,FALSE)=0,"",VLOOKUP($A220,'Annex 2 Designated EHV charges'!$A:$O,9,FALSE)),"")</f>
        <v/>
      </c>
      <c r="F220" s="105" t="str">
        <f>IFERROR(IF(VLOOKUP($A220,'Annex 2 Designated EHV charges'!$A:$O,10,FALSE)=0,"",VLOOKUP($A220,'Annex 2 Designated EHV charges'!$A:$O,10,FALSE)),"")</f>
        <v/>
      </c>
      <c r="G220" s="106" t="str">
        <f>IFERROR(IF(VLOOKUP($A220,'Annex 2 Designated EHV charges'!$A:$O,11,FALSE)=0,"",VLOOKUP($A220,'Annex 2 Designated EHV charges'!$A:$O,11,FALSE)),"")</f>
        <v/>
      </c>
      <c r="H220" s="106" t="str">
        <f>IFERROR(IF(VLOOKUP($A220,'Annex 2 Designated EHV charges'!$A:$O,12,FALSE)=0,"",VLOOKUP($A220,'Annex 2 Designated EHV charges'!$A:$O,12,FALSE)),"")</f>
        <v/>
      </c>
    </row>
    <row r="221" spans="1:8" x14ac:dyDescent="0.2">
      <c r="A221" s="99" t="str">
        <f t="array" ref="A221">IFERROR(INDEX('Annex 2 Designated EHV charges'!$A$11:$A$259, MATCH(0, IF(ISBLANK('Annex 2 Designated EHV charges'!$A$11:$A$259),1, COUNTIF(A$4:$A220, 'Annex 2 Designated EHV charges'!$A$11:$A$259)), 0)),"")</f>
        <v/>
      </c>
      <c r="B221" s="99" t="str">
        <f>IF($A221="","",VLOOKUP($A221,'Annex 2 Designated EHV charges'!$A:$O,2,0))</f>
        <v/>
      </c>
      <c r="C221" s="100" t="str">
        <f>IF($A221="","",VLOOKUP($A221,'Annex 2 Designated EHV charges'!$A:$O,3,0))</f>
        <v/>
      </c>
      <c r="D221" s="99" t="str">
        <f>IF($A221="","",VLOOKUP($A221,'Annex 2 Designated EHV charges'!$A:$O,7,0))</f>
        <v/>
      </c>
      <c r="E221" s="104" t="str">
        <f>IFERROR(IF(VLOOKUP($A221,'Annex 2 Designated EHV charges'!$A:$O,9,FALSE)=0,"",VLOOKUP($A221,'Annex 2 Designated EHV charges'!$A:$O,9,FALSE)),"")</f>
        <v/>
      </c>
      <c r="F221" s="105" t="str">
        <f>IFERROR(IF(VLOOKUP($A221,'Annex 2 Designated EHV charges'!$A:$O,10,FALSE)=0,"",VLOOKUP($A221,'Annex 2 Designated EHV charges'!$A:$O,10,FALSE)),"")</f>
        <v/>
      </c>
      <c r="G221" s="106" t="str">
        <f>IFERROR(IF(VLOOKUP($A221,'Annex 2 Designated EHV charges'!$A:$O,11,FALSE)=0,"",VLOOKUP($A221,'Annex 2 Designated EHV charges'!$A:$O,11,FALSE)),"")</f>
        <v/>
      </c>
      <c r="H221" s="106" t="str">
        <f>IFERROR(IF(VLOOKUP($A221,'Annex 2 Designated EHV charges'!$A:$O,12,FALSE)=0,"",VLOOKUP($A221,'Annex 2 Designated EHV charges'!$A:$O,12,FALSE)),"")</f>
        <v/>
      </c>
    </row>
    <row r="222" spans="1:8" x14ac:dyDescent="0.2">
      <c r="A222" s="99" t="str">
        <f t="array" ref="A222">IFERROR(INDEX('Annex 2 Designated EHV charges'!$A$11:$A$259, MATCH(0, IF(ISBLANK('Annex 2 Designated EHV charges'!$A$11:$A$259),1, COUNTIF(A$4:$A221, 'Annex 2 Designated EHV charges'!$A$11:$A$259)), 0)),"")</f>
        <v/>
      </c>
      <c r="B222" s="99" t="str">
        <f>IF($A222="","",VLOOKUP($A222,'Annex 2 Designated EHV charges'!$A:$O,2,0))</f>
        <v/>
      </c>
      <c r="C222" s="100" t="str">
        <f>IF($A222="","",VLOOKUP($A222,'Annex 2 Designated EHV charges'!$A:$O,3,0))</f>
        <v/>
      </c>
      <c r="D222" s="99" t="str">
        <f>IF($A222="","",VLOOKUP($A222,'Annex 2 Designated EHV charges'!$A:$O,7,0))</f>
        <v/>
      </c>
      <c r="E222" s="104" t="str">
        <f>IFERROR(IF(VLOOKUP($A222,'Annex 2 Designated EHV charges'!$A:$O,9,FALSE)=0,"",VLOOKUP($A222,'Annex 2 Designated EHV charges'!$A:$O,9,FALSE)),"")</f>
        <v/>
      </c>
      <c r="F222" s="105" t="str">
        <f>IFERROR(IF(VLOOKUP($A222,'Annex 2 Designated EHV charges'!$A:$O,10,FALSE)=0,"",VLOOKUP($A222,'Annex 2 Designated EHV charges'!$A:$O,10,FALSE)),"")</f>
        <v/>
      </c>
      <c r="G222" s="106" t="str">
        <f>IFERROR(IF(VLOOKUP($A222,'Annex 2 Designated EHV charges'!$A:$O,11,FALSE)=0,"",VLOOKUP($A222,'Annex 2 Designated EHV charges'!$A:$O,11,FALSE)),"")</f>
        <v/>
      </c>
      <c r="H222" s="106" t="str">
        <f>IFERROR(IF(VLOOKUP($A222,'Annex 2 Designated EHV charges'!$A:$O,12,FALSE)=0,"",VLOOKUP($A222,'Annex 2 Designated EHV charges'!$A:$O,12,FALSE)),"")</f>
        <v/>
      </c>
    </row>
    <row r="223" spans="1:8" x14ac:dyDescent="0.2">
      <c r="A223" s="99" t="str">
        <f t="array" ref="A223">IFERROR(INDEX('Annex 2 Designated EHV charges'!$A$11:$A$259, MATCH(0, IF(ISBLANK('Annex 2 Designated EHV charges'!$A$11:$A$259),1, COUNTIF(A$4:$A222, 'Annex 2 Designated EHV charges'!$A$11:$A$259)), 0)),"")</f>
        <v/>
      </c>
      <c r="B223" s="99" t="str">
        <f>IF($A223="","",VLOOKUP($A223,'Annex 2 Designated EHV charges'!$A:$O,2,0))</f>
        <v/>
      </c>
      <c r="C223" s="100" t="str">
        <f>IF($A223="","",VLOOKUP($A223,'Annex 2 Designated EHV charges'!$A:$O,3,0))</f>
        <v/>
      </c>
      <c r="D223" s="99" t="str">
        <f>IF($A223="","",VLOOKUP($A223,'Annex 2 Designated EHV charges'!$A:$O,7,0))</f>
        <v/>
      </c>
      <c r="E223" s="104" t="str">
        <f>IFERROR(IF(VLOOKUP($A223,'Annex 2 Designated EHV charges'!$A:$O,9,FALSE)=0,"",VLOOKUP($A223,'Annex 2 Designated EHV charges'!$A:$O,9,FALSE)),"")</f>
        <v/>
      </c>
      <c r="F223" s="105" t="str">
        <f>IFERROR(IF(VLOOKUP($A223,'Annex 2 Designated EHV charges'!$A:$O,10,FALSE)=0,"",VLOOKUP($A223,'Annex 2 Designated EHV charges'!$A:$O,10,FALSE)),"")</f>
        <v/>
      </c>
      <c r="G223" s="106" t="str">
        <f>IFERROR(IF(VLOOKUP($A223,'Annex 2 Designated EHV charges'!$A:$O,11,FALSE)=0,"",VLOOKUP($A223,'Annex 2 Designated EHV charges'!$A:$O,11,FALSE)),"")</f>
        <v/>
      </c>
      <c r="H223" s="106" t="str">
        <f>IFERROR(IF(VLOOKUP($A223,'Annex 2 Designated EHV charges'!$A:$O,12,FALSE)=0,"",VLOOKUP($A223,'Annex 2 Designated EHV charges'!$A:$O,12,FALSE)),"")</f>
        <v/>
      </c>
    </row>
    <row r="224" spans="1:8" x14ac:dyDescent="0.2">
      <c r="A224" s="99" t="str">
        <f t="array" ref="A224">IFERROR(INDEX('Annex 2 Designated EHV charges'!$A$11:$A$259, MATCH(0, IF(ISBLANK('Annex 2 Designated EHV charges'!$A$11:$A$259),1, COUNTIF(A$4:$A223, 'Annex 2 Designated EHV charges'!$A$11:$A$259)), 0)),"")</f>
        <v/>
      </c>
      <c r="B224" s="99" t="str">
        <f>IF($A224="","",VLOOKUP($A224,'Annex 2 Designated EHV charges'!$A:$O,2,0))</f>
        <v/>
      </c>
      <c r="C224" s="100" t="str">
        <f>IF($A224="","",VLOOKUP($A224,'Annex 2 Designated EHV charges'!$A:$O,3,0))</f>
        <v/>
      </c>
      <c r="D224" s="99" t="str">
        <f>IF($A224="","",VLOOKUP($A224,'Annex 2 Designated EHV charges'!$A:$O,7,0))</f>
        <v/>
      </c>
      <c r="E224" s="104" t="str">
        <f>IFERROR(IF(VLOOKUP($A224,'Annex 2 Designated EHV charges'!$A:$O,9,FALSE)=0,"",VLOOKUP($A224,'Annex 2 Designated EHV charges'!$A:$O,9,FALSE)),"")</f>
        <v/>
      </c>
      <c r="F224" s="105" t="str">
        <f>IFERROR(IF(VLOOKUP($A224,'Annex 2 Designated EHV charges'!$A:$O,10,FALSE)=0,"",VLOOKUP($A224,'Annex 2 Designated EHV charges'!$A:$O,10,FALSE)),"")</f>
        <v/>
      </c>
      <c r="G224" s="106" t="str">
        <f>IFERROR(IF(VLOOKUP($A224,'Annex 2 Designated EHV charges'!$A:$O,11,FALSE)=0,"",VLOOKUP($A224,'Annex 2 Designated EHV charges'!$A:$O,11,FALSE)),"")</f>
        <v/>
      </c>
      <c r="H224" s="106" t="str">
        <f>IFERROR(IF(VLOOKUP($A224,'Annex 2 Designated EHV charges'!$A:$O,12,FALSE)=0,"",VLOOKUP($A224,'Annex 2 Designated EHV charges'!$A:$O,12,FALSE)),"")</f>
        <v/>
      </c>
    </row>
    <row r="225" spans="1:8" x14ac:dyDescent="0.2">
      <c r="A225" s="99" t="str">
        <f t="array" ref="A225">IFERROR(INDEX('Annex 2 Designated EHV charges'!$A$11:$A$259, MATCH(0, IF(ISBLANK('Annex 2 Designated EHV charges'!$A$11:$A$259),1, COUNTIF(A$4:$A224, 'Annex 2 Designated EHV charges'!$A$11:$A$259)), 0)),"")</f>
        <v/>
      </c>
      <c r="B225" s="99" t="str">
        <f>IF($A225="","",VLOOKUP($A225,'Annex 2 Designated EHV charges'!$A:$O,2,0))</f>
        <v/>
      </c>
      <c r="C225" s="100" t="str">
        <f>IF($A225="","",VLOOKUP($A225,'Annex 2 Designated EHV charges'!$A:$O,3,0))</f>
        <v/>
      </c>
      <c r="D225" s="99" t="str">
        <f>IF($A225="","",VLOOKUP($A225,'Annex 2 Designated EHV charges'!$A:$O,7,0))</f>
        <v/>
      </c>
      <c r="E225" s="104" t="str">
        <f>IFERROR(IF(VLOOKUP($A225,'Annex 2 Designated EHV charges'!$A:$O,9,FALSE)=0,"",VLOOKUP($A225,'Annex 2 Designated EHV charges'!$A:$O,9,FALSE)),"")</f>
        <v/>
      </c>
      <c r="F225" s="105" t="str">
        <f>IFERROR(IF(VLOOKUP($A225,'Annex 2 Designated EHV charges'!$A:$O,10,FALSE)=0,"",VLOOKUP($A225,'Annex 2 Designated EHV charges'!$A:$O,10,FALSE)),"")</f>
        <v/>
      </c>
      <c r="G225" s="106" t="str">
        <f>IFERROR(IF(VLOOKUP($A225,'Annex 2 Designated EHV charges'!$A:$O,11,FALSE)=0,"",VLOOKUP($A225,'Annex 2 Designated EHV charges'!$A:$O,11,FALSE)),"")</f>
        <v/>
      </c>
      <c r="H225" s="106" t="str">
        <f>IFERROR(IF(VLOOKUP($A225,'Annex 2 Designated EHV charges'!$A:$O,12,FALSE)=0,"",VLOOKUP($A225,'Annex 2 Designated EHV charges'!$A:$O,12,FALSE)),"")</f>
        <v/>
      </c>
    </row>
    <row r="226" spans="1:8" x14ac:dyDescent="0.2">
      <c r="A226" s="99" t="str">
        <f t="array" ref="A226">IFERROR(INDEX('Annex 2 Designated EHV charges'!$A$11:$A$259, MATCH(0, IF(ISBLANK('Annex 2 Designated EHV charges'!$A$11:$A$259),1, COUNTIF(A$4:$A225, 'Annex 2 Designated EHV charges'!$A$11:$A$259)), 0)),"")</f>
        <v/>
      </c>
      <c r="B226" s="99" t="str">
        <f>IF($A226="","",VLOOKUP($A226,'Annex 2 Designated EHV charges'!$A:$O,2,0))</f>
        <v/>
      </c>
      <c r="C226" s="100" t="str">
        <f>IF($A226="","",VLOOKUP($A226,'Annex 2 Designated EHV charges'!$A:$O,3,0))</f>
        <v/>
      </c>
      <c r="D226" s="99" t="str">
        <f>IF($A226="","",VLOOKUP($A226,'Annex 2 Designated EHV charges'!$A:$O,7,0))</f>
        <v/>
      </c>
      <c r="E226" s="104" t="str">
        <f>IFERROR(IF(VLOOKUP($A226,'Annex 2 Designated EHV charges'!$A:$O,9,FALSE)=0,"",VLOOKUP($A226,'Annex 2 Designated EHV charges'!$A:$O,9,FALSE)),"")</f>
        <v/>
      </c>
      <c r="F226" s="105" t="str">
        <f>IFERROR(IF(VLOOKUP($A226,'Annex 2 Designated EHV charges'!$A:$O,10,FALSE)=0,"",VLOOKUP($A226,'Annex 2 Designated EHV charges'!$A:$O,10,FALSE)),"")</f>
        <v/>
      </c>
      <c r="G226" s="106" t="str">
        <f>IFERROR(IF(VLOOKUP($A226,'Annex 2 Designated EHV charges'!$A:$O,11,FALSE)=0,"",VLOOKUP($A226,'Annex 2 Designated EHV charges'!$A:$O,11,FALSE)),"")</f>
        <v/>
      </c>
      <c r="H226" s="106" t="str">
        <f>IFERROR(IF(VLOOKUP($A226,'Annex 2 Designated EHV charges'!$A:$O,12,FALSE)=0,"",VLOOKUP($A226,'Annex 2 Designated EHV charges'!$A:$O,12,FALSE)),"")</f>
        <v/>
      </c>
    </row>
    <row r="227" spans="1:8" x14ac:dyDescent="0.2">
      <c r="A227" s="99" t="str">
        <f t="array" ref="A227">IFERROR(INDEX('Annex 2 Designated EHV charges'!$A$11:$A$259, MATCH(0, IF(ISBLANK('Annex 2 Designated EHV charges'!$A$11:$A$259),1, COUNTIF(A$4:$A226, 'Annex 2 Designated EHV charges'!$A$11:$A$259)), 0)),"")</f>
        <v/>
      </c>
      <c r="B227" s="99" t="str">
        <f>IF($A227="","",VLOOKUP($A227,'Annex 2 Designated EHV charges'!$A:$O,2,0))</f>
        <v/>
      </c>
      <c r="C227" s="100" t="str">
        <f>IF($A227="","",VLOOKUP($A227,'Annex 2 Designated EHV charges'!$A:$O,3,0))</f>
        <v/>
      </c>
      <c r="D227" s="99" t="str">
        <f>IF($A227="","",VLOOKUP($A227,'Annex 2 Designated EHV charges'!$A:$O,7,0))</f>
        <v/>
      </c>
      <c r="E227" s="104" t="str">
        <f>IFERROR(IF(VLOOKUP($A227,'Annex 2 Designated EHV charges'!$A:$O,9,FALSE)=0,"",VLOOKUP($A227,'Annex 2 Designated EHV charges'!$A:$O,9,FALSE)),"")</f>
        <v/>
      </c>
      <c r="F227" s="105" t="str">
        <f>IFERROR(IF(VLOOKUP($A227,'Annex 2 Designated EHV charges'!$A:$O,10,FALSE)=0,"",VLOOKUP($A227,'Annex 2 Designated EHV charges'!$A:$O,10,FALSE)),"")</f>
        <v/>
      </c>
      <c r="G227" s="106" t="str">
        <f>IFERROR(IF(VLOOKUP($A227,'Annex 2 Designated EHV charges'!$A:$O,11,FALSE)=0,"",VLOOKUP($A227,'Annex 2 Designated EHV charges'!$A:$O,11,FALSE)),"")</f>
        <v/>
      </c>
      <c r="H227" s="106" t="str">
        <f>IFERROR(IF(VLOOKUP($A227,'Annex 2 Designated EHV charges'!$A:$O,12,FALSE)=0,"",VLOOKUP($A227,'Annex 2 Designated EHV charges'!$A:$O,12,FALSE)),"")</f>
        <v/>
      </c>
    </row>
    <row r="228" spans="1:8" x14ac:dyDescent="0.2">
      <c r="A228" s="99" t="str">
        <f t="array" ref="A228">IFERROR(INDEX('Annex 2 Designated EHV charges'!$A$11:$A$259, MATCH(0, IF(ISBLANK('Annex 2 Designated EHV charges'!$A$11:$A$259),1, COUNTIF(A$4:$A227, 'Annex 2 Designated EHV charges'!$A$11:$A$259)), 0)),"")</f>
        <v/>
      </c>
      <c r="B228" s="99" t="str">
        <f>IF($A228="","",VLOOKUP($A228,'Annex 2 Designated EHV charges'!$A:$O,2,0))</f>
        <v/>
      </c>
      <c r="C228" s="100" t="str">
        <f>IF($A228="","",VLOOKUP($A228,'Annex 2 Designated EHV charges'!$A:$O,3,0))</f>
        <v/>
      </c>
      <c r="D228" s="99" t="str">
        <f>IF($A228="","",VLOOKUP($A228,'Annex 2 Designated EHV charges'!$A:$O,7,0))</f>
        <v/>
      </c>
      <c r="E228" s="104" t="str">
        <f>IFERROR(IF(VLOOKUP($A228,'Annex 2 Designated EHV charges'!$A:$O,9,FALSE)=0,"",VLOOKUP($A228,'Annex 2 Designated EHV charges'!$A:$O,9,FALSE)),"")</f>
        <v/>
      </c>
      <c r="F228" s="105" t="str">
        <f>IFERROR(IF(VLOOKUP($A228,'Annex 2 Designated EHV charges'!$A:$O,10,FALSE)=0,"",VLOOKUP($A228,'Annex 2 Designated EHV charges'!$A:$O,10,FALSE)),"")</f>
        <v/>
      </c>
      <c r="G228" s="106" t="str">
        <f>IFERROR(IF(VLOOKUP($A228,'Annex 2 Designated EHV charges'!$A:$O,11,FALSE)=0,"",VLOOKUP($A228,'Annex 2 Designated EHV charges'!$A:$O,11,FALSE)),"")</f>
        <v/>
      </c>
      <c r="H228" s="106" t="str">
        <f>IFERROR(IF(VLOOKUP($A228,'Annex 2 Designated EHV charges'!$A:$O,12,FALSE)=0,"",VLOOKUP($A228,'Annex 2 Designated EHV charges'!$A:$O,12,FALSE)),"")</f>
        <v/>
      </c>
    </row>
    <row r="229" spans="1:8" x14ac:dyDescent="0.2">
      <c r="A229" s="99" t="str">
        <f t="array" ref="A229">IFERROR(INDEX('Annex 2 Designated EHV charges'!$A$11:$A$259, MATCH(0, IF(ISBLANK('Annex 2 Designated EHV charges'!$A$11:$A$259),1, COUNTIF(A$4:$A228, 'Annex 2 Designated EHV charges'!$A$11:$A$259)), 0)),"")</f>
        <v/>
      </c>
      <c r="B229" s="99" t="str">
        <f>IF($A229="","",VLOOKUP($A229,'Annex 2 Designated EHV charges'!$A:$O,2,0))</f>
        <v/>
      </c>
      <c r="C229" s="100" t="str">
        <f>IF($A229="","",VLOOKUP($A229,'Annex 2 Designated EHV charges'!$A:$O,3,0))</f>
        <v/>
      </c>
      <c r="D229" s="99" t="str">
        <f>IF($A229="","",VLOOKUP($A229,'Annex 2 Designated EHV charges'!$A:$O,7,0))</f>
        <v/>
      </c>
      <c r="E229" s="104" t="str">
        <f>IFERROR(IF(VLOOKUP($A229,'Annex 2 Designated EHV charges'!$A:$O,9,FALSE)=0,"",VLOOKUP($A229,'Annex 2 Designated EHV charges'!$A:$O,9,FALSE)),"")</f>
        <v/>
      </c>
      <c r="F229" s="105" t="str">
        <f>IFERROR(IF(VLOOKUP($A229,'Annex 2 Designated EHV charges'!$A:$O,10,FALSE)=0,"",VLOOKUP($A229,'Annex 2 Designated EHV charges'!$A:$O,10,FALSE)),"")</f>
        <v/>
      </c>
      <c r="G229" s="106" t="str">
        <f>IFERROR(IF(VLOOKUP($A229,'Annex 2 Designated EHV charges'!$A:$O,11,FALSE)=0,"",VLOOKUP($A229,'Annex 2 Designated EHV charges'!$A:$O,11,FALSE)),"")</f>
        <v/>
      </c>
      <c r="H229" s="106" t="str">
        <f>IFERROR(IF(VLOOKUP($A229,'Annex 2 Designated EHV charges'!$A:$O,12,FALSE)=0,"",VLOOKUP($A229,'Annex 2 Designated EHV charges'!$A:$O,12,FALSE)),"")</f>
        <v/>
      </c>
    </row>
    <row r="230" spans="1:8" x14ac:dyDescent="0.2">
      <c r="A230" s="99" t="str">
        <f t="array" ref="A230">IFERROR(INDEX('Annex 2 Designated EHV charges'!$A$11:$A$259, MATCH(0, IF(ISBLANK('Annex 2 Designated EHV charges'!$A$11:$A$259),1, COUNTIF(A$4:$A229, 'Annex 2 Designated EHV charges'!$A$11:$A$259)), 0)),"")</f>
        <v/>
      </c>
      <c r="B230" s="99" t="str">
        <f>IF($A230="","",VLOOKUP($A230,'Annex 2 Designated EHV charges'!$A:$O,2,0))</f>
        <v/>
      </c>
      <c r="C230" s="100" t="str">
        <f>IF($A230="","",VLOOKUP($A230,'Annex 2 Designated EHV charges'!$A:$O,3,0))</f>
        <v/>
      </c>
      <c r="D230" s="99" t="str">
        <f>IF($A230="","",VLOOKUP($A230,'Annex 2 Designated EHV charges'!$A:$O,7,0))</f>
        <v/>
      </c>
      <c r="E230" s="104" t="str">
        <f>IFERROR(IF(VLOOKUP($A230,'Annex 2 Designated EHV charges'!$A:$O,9,FALSE)=0,"",VLOOKUP($A230,'Annex 2 Designated EHV charges'!$A:$O,9,FALSE)),"")</f>
        <v/>
      </c>
      <c r="F230" s="105" t="str">
        <f>IFERROR(IF(VLOOKUP($A230,'Annex 2 Designated EHV charges'!$A:$O,10,FALSE)=0,"",VLOOKUP($A230,'Annex 2 Designated EHV charges'!$A:$O,10,FALSE)),"")</f>
        <v/>
      </c>
      <c r="G230" s="106" t="str">
        <f>IFERROR(IF(VLOOKUP($A230,'Annex 2 Designated EHV charges'!$A:$O,11,FALSE)=0,"",VLOOKUP($A230,'Annex 2 Designated EHV charges'!$A:$O,11,FALSE)),"")</f>
        <v/>
      </c>
      <c r="H230" s="106" t="str">
        <f>IFERROR(IF(VLOOKUP($A230,'Annex 2 Designated EHV charges'!$A:$O,12,FALSE)=0,"",VLOOKUP($A230,'Annex 2 Designated EHV charges'!$A:$O,12,FALSE)),"")</f>
        <v/>
      </c>
    </row>
    <row r="231" spans="1:8" x14ac:dyDescent="0.2">
      <c r="A231" s="99" t="str">
        <f t="array" ref="A231">IFERROR(INDEX('Annex 2 Designated EHV charges'!$A$11:$A$259, MATCH(0, IF(ISBLANK('Annex 2 Designated EHV charges'!$A$11:$A$259),1, COUNTIF(A$4:$A230, 'Annex 2 Designated EHV charges'!$A$11:$A$259)), 0)),"")</f>
        <v/>
      </c>
      <c r="B231" s="99" t="str">
        <f>IF($A231="","",VLOOKUP($A231,'Annex 2 Designated EHV charges'!$A:$O,2,0))</f>
        <v/>
      </c>
      <c r="C231" s="100" t="str">
        <f>IF($A231="","",VLOOKUP($A231,'Annex 2 Designated EHV charges'!$A:$O,3,0))</f>
        <v/>
      </c>
      <c r="D231" s="99" t="str">
        <f>IF($A231="","",VLOOKUP($A231,'Annex 2 Designated EHV charges'!$A:$O,7,0))</f>
        <v/>
      </c>
      <c r="E231" s="104" t="str">
        <f>IFERROR(IF(VLOOKUP($A231,'Annex 2 Designated EHV charges'!$A:$O,9,FALSE)=0,"",VLOOKUP($A231,'Annex 2 Designated EHV charges'!$A:$O,9,FALSE)),"")</f>
        <v/>
      </c>
      <c r="F231" s="105" t="str">
        <f>IFERROR(IF(VLOOKUP($A231,'Annex 2 Designated EHV charges'!$A:$O,10,FALSE)=0,"",VLOOKUP($A231,'Annex 2 Designated EHV charges'!$A:$O,10,FALSE)),"")</f>
        <v/>
      </c>
      <c r="G231" s="106" t="str">
        <f>IFERROR(IF(VLOOKUP($A231,'Annex 2 Designated EHV charges'!$A:$O,11,FALSE)=0,"",VLOOKUP($A231,'Annex 2 Designated EHV charges'!$A:$O,11,FALSE)),"")</f>
        <v/>
      </c>
      <c r="H231" s="106" t="str">
        <f>IFERROR(IF(VLOOKUP($A231,'Annex 2 Designated EHV charges'!$A:$O,12,FALSE)=0,"",VLOOKUP($A231,'Annex 2 Designated EHV charges'!$A:$O,12,FALSE)),"")</f>
        <v/>
      </c>
    </row>
    <row r="232" spans="1:8" x14ac:dyDescent="0.2">
      <c r="A232" s="99" t="str">
        <f t="array" ref="A232">IFERROR(INDEX('Annex 2 Designated EHV charges'!$A$11:$A$259, MATCH(0, IF(ISBLANK('Annex 2 Designated EHV charges'!$A$11:$A$259),1, COUNTIF(A$4:$A231, 'Annex 2 Designated EHV charges'!$A$11:$A$259)), 0)),"")</f>
        <v/>
      </c>
      <c r="B232" s="99" t="str">
        <f>IF($A232="","",VLOOKUP($A232,'Annex 2 Designated EHV charges'!$A:$O,2,0))</f>
        <v/>
      </c>
      <c r="C232" s="100" t="str">
        <f>IF($A232="","",VLOOKUP($A232,'Annex 2 Designated EHV charges'!$A:$O,3,0))</f>
        <v/>
      </c>
      <c r="D232" s="99" t="str">
        <f>IF($A232="","",VLOOKUP($A232,'Annex 2 Designated EHV charges'!$A:$O,7,0))</f>
        <v/>
      </c>
      <c r="E232" s="104" t="str">
        <f>IFERROR(IF(VLOOKUP($A232,'Annex 2 Designated EHV charges'!$A:$O,9,FALSE)=0,"",VLOOKUP($A232,'Annex 2 Designated EHV charges'!$A:$O,9,FALSE)),"")</f>
        <v/>
      </c>
      <c r="F232" s="105" t="str">
        <f>IFERROR(IF(VLOOKUP($A232,'Annex 2 Designated EHV charges'!$A:$O,10,FALSE)=0,"",VLOOKUP($A232,'Annex 2 Designated EHV charges'!$A:$O,10,FALSE)),"")</f>
        <v/>
      </c>
      <c r="G232" s="106" t="str">
        <f>IFERROR(IF(VLOOKUP($A232,'Annex 2 Designated EHV charges'!$A:$O,11,FALSE)=0,"",VLOOKUP($A232,'Annex 2 Designated EHV charges'!$A:$O,11,FALSE)),"")</f>
        <v/>
      </c>
      <c r="H232" s="106" t="str">
        <f>IFERROR(IF(VLOOKUP($A232,'Annex 2 Designated EHV charges'!$A:$O,12,FALSE)=0,"",VLOOKUP($A232,'Annex 2 Designated EHV charges'!$A:$O,12,FALSE)),"")</f>
        <v/>
      </c>
    </row>
    <row r="233" spans="1:8" x14ac:dyDescent="0.2">
      <c r="A233" s="99" t="str">
        <f t="array" ref="A233">IFERROR(INDEX('Annex 2 Designated EHV charges'!$A$11:$A$259, MATCH(0, IF(ISBLANK('Annex 2 Designated EHV charges'!$A$11:$A$259),1, COUNTIF(A$4:$A232, 'Annex 2 Designated EHV charges'!$A$11:$A$259)), 0)),"")</f>
        <v/>
      </c>
      <c r="B233" s="99" t="str">
        <f>IF($A233="","",VLOOKUP($A233,'Annex 2 Designated EHV charges'!$A:$O,2,0))</f>
        <v/>
      </c>
      <c r="C233" s="100" t="str">
        <f>IF($A233="","",VLOOKUP($A233,'Annex 2 Designated EHV charges'!$A:$O,3,0))</f>
        <v/>
      </c>
      <c r="D233" s="99" t="str">
        <f>IF($A233="","",VLOOKUP($A233,'Annex 2 Designated EHV charges'!$A:$O,7,0))</f>
        <v/>
      </c>
      <c r="E233" s="104" t="str">
        <f>IFERROR(IF(VLOOKUP($A233,'Annex 2 Designated EHV charges'!$A:$O,9,FALSE)=0,"",VLOOKUP($A233,'Annex 2 Designated EHV charges'!$A:$O,9,FALSE)),"")</f>
        <v/>
      </c>
      <c r="F233" s="105" t="str">
        <f>IFERROR(IF(VLOOKUP($A233,'Annex 2 Designated EHV charges'!$A:$O,10,FALSE)=0,"",VLOOKUP($A233,'Annex 2 Designated EHV charges'!$A:$O,10,FALSE)),"")</f>
        <v/>
      </c>
      <c r="G233" s="106" t="str">
        <f>IFERROR(IF(VLOOKUP($A233,'Annex 2 Designated EHV charges'!$A:$O,11,FALSE)=0,"",VLOOKUP($A233,'Annex 2 Designated EHV charges'!$A:$O,11,FALSE)),"")</f>
        <v/>
      </c>
      <c r="H233" s="106" t="str">
        <f>IFERROR(IF(VLOOKUP($A233,'Annex 2 Designated EHV charges'!$A:$O,12,FALSE)=0,"",VLOOKUP($A233,'Annex 2 Designated EHV charges'!$A:$O,12,FALSE)),"")</f>
        <v/>
      </c>
    </row>
    <row r="234" spans="1:8" x14ac:dyDescent="0.2">
      <c r="A234" s="99" t="str">
        <f t="array" ref="A234">IFERROR(INDEX('Annex 2 Designated EHV charges'!$A$11:$A$259, MATCH(0, IF(ISBLANK('Annex 2 Designated EHV charges'!$A$11:$A$259),1, COUNTIF(A$4:$A233, 'Annex 2 Designated EHV charges'!$A$11:$A$259)), 0)),"")</f>
        <v/>
      </c>
      <c r="B234" s="99" t="str">
        <f>IF($A234="","",VLOOKUP($A234,'Annex 2 Designated EHV charges'!$A:$O,2,0))</f>
        <v/>
      </c>
      <c r="C234" s="100" t="str">
        <f>IF($A234="","",VLOOKUP($A234,'Annex 2 Designated EHV charges'!$A:$O,3,0))</f>
        <v/>
      </c>
      <c r="D234" s="99" t="str">
        <f>IF($A234="","",VLOOKUP($A234,'Annex 2 Designated EHV charges'!$A:$O,7,0))</f>
        <v/>
      </c>
      <c r="E234" s="104" t="str">
        <f>IFERROR(IF(VLOOKUP($A234,'Annex 2 Designated EHV charges'!$A:$O,9,FALSE)=0,"",VLOOKUP($A234,'Annex 2 Designated EHV charges'!$A:$O,9,FALSE)),"")</f>
        <v/>
      </c>
      <c r="F234" s="105" t="str">
        <f>IFERROR(IF(VLOOKUP($A234,'Annex 2 Designated EHV charges'!$A:$O,10,FALSE)=0,"",VLOOKUP($A234,'Annex 2 Designated EHV charges'!$A:$O,10,FALSE)),"")</f>
        <v/>
      </c>
      <c r="G234" s="106" t="str">
        <f>IFERROR(IF(VLOOKUP($A234,'Annex 2 Designated EHV charges'!$A:$O,11,FALSE)=0,"",VLOOKUP($A234,'Annex 2 Designated EHV charges'!$A:$O,11,FALSE)),"")</f>
        <v/>
      </c>
      <c r="H234" s="106" t="str">
        <f>IFERROR(IF(VLOOKUP($A234,'Annex 2 Designated EHV charges'!$A:$O,12,FALSE)=0,"",VLOOKUP($A234,'Annex 2 Designated EHV charges'!$A:$O,12,FALSE)),"")</f>
        <v/>
      </c>
    </row>
    <row r="235" spans="1:8" x14ac:dyDescent="0.2">
      <c r="A235" s="99" t="str">
        <f t="array" ref="A235">IFERROR(INDEX('Annex 2 Designated EHV charges'!$A$11:$A$259, MATCH(0, IF(ISBLANK('Annex 2 Designated EHV charges'!$A$11:$A$259),1, COUNTIF(A$4:$A234, 'Annex 2 Designated EHV charges'!$A$11:$A$259)), 0)),"")</f>
        <v/>
      </c>
      <c r="B235" s="99" t="str">
        <f>IF($A235="","",VLOOKUP($A235,'Annex 2 Designated EHV charges'!$A:$O,2,0))</f>
        <v/>
      </c>
      <c r="C235" s="100" t="str">
        <f>IF($A235="","",VLOOKUP($A235,'Annex 2 Designated EHV charges'!$A:$O,3,0))</f>
        <v/>
      </c>
      <c r="D235" s="99" t="str">
        <f>IF($A235="","",VLOOKUP($A235,'Annex 2 Designated EHV charges'!$A:$O,7,0))</f>
        <v/>
      </c>
      <c r="E235" s="104" t="str">
        <f>IFERROR(IF(VLOOKUP($A235,'Annex 2 Designated EHV charges'!$A:$O,9,FALSE)=0,"",VLOOKUP($A235,'Annex 2 Designated EHV charges'!$A:$O,9,FALSE)),"")</f>
        <v/>
      </c>
      <c r="F235" s="105" t="str">
        <f>IFERROR(IF(VLOOKUP($A235,'Annex 2 Designated EHV charges'!$A:$O,10,FALSE)=0,"",VLOOKUP($A235,'Annex 2 Designated EHV charges'!$A:$O,10,FALSE)),"")</f>
        <v/>
      </c>
      <c r="G235" s="106" t="str">
        <f>IFERROR(IF(VLOOKUP($A235,'Annex 2 Designated EHV charges'!$A:$O,11,FALSE)=0,"",VLOOKUP($A235,'Annex 2 Designated EHV charges'!$A:$O,11,FALSE)),"")</f>
        <v/>
      </c>
      <c r="H235" s="106" t="str">
        <f>IFERROR(IF(VLOOKUP($A235,'Annex 2 Designated EHV charges'!$A:$O,12,FALSE)=0,"",VLOOKUP($A235,'Annex 2 Designated EHV charges'!$A:$O,12,FALSE)),"")</f>
        <v/>
      </c>
    </row>
    <row r="236" spans="1:8" x14ac:dyDescent="0.2">
      <c r="A236" s="99" t="str">
        <f t="array" ref="A236">IFERROR(INDEX('Annex 2 Designated EHV charges'!$A$11:$A$259, MATCH(0, IF(ISBLANK('Annex 2 Designated EHV charges'!$A$11:$A$259),1, COUNTIF(A$4:$A235, 'Annex 2 Designated EHV charges'!$A$11:$A$259)), 0)),"")</f>
        <v/>
      </c>
      <c r="B236" s="99" t="str">
        <f>IF($A236="","",VLOOKUP($A236,'Annex 2 Designated EHV charges'!$A:$O,2,0))</f>
        <v/>
      </c>
      <c r="C236" s="100" t="str">
        <f>IF($A236="","",VLOOKUP($A236,'Annex 2 Designated EHV charges'!$A:$O,3,0))</f>
        <v/>
      </c>
      <c r="D236" s="99" t="str">
        <f>IF($A236="","",VLOOKUP($A236,'Annex 2 Designated EHV charges'!$A:$O,7,0))</f>
        <v/>
      </c>
      <c r="E236" s="104" t="str">
        <f>IFERROR(IF(VLOOKUP($A236,'Annex 2 Designated EHV charges'!$A:$O,9,FALSE)=0,"",VLOOKUP($A236,'Annex 2 Designated EHV charges'!$A:$O,9,FALSE)),"")</f>
        <v/>
      </c>
      <c r="F236" s="105" t="str">
        <f>IFERROR(IF(VLOOKUP($A236,'Annex 2 Designated EHV charges'!$A:$O,10,FALSE)=0,"",VLOOKUP($A236,'Annex 2 Designated EHV charges'!$A:$O,10,FALSE)),"")</f>
        <v/>
      </c>
      <c r="G236" s="106" t="str">
        <f>IFERROR(IF(VLOOKUP($A236,'Annex 2 Designated EHV charges'!$A:$O,11,FALSE)=0,"",VLOOKUP($A236,'Annex 2 Designated EHV charges'!$A:$O,11,FALSE)),"")</f>
        <v/>
      </c>
      <c r="H236" s="106" t="str">
        <f>IFERROR(IF(VLOOKUP($A236,'Annex 2 Designated EHV charges'!$A:$O,12,FALSE)=0,"",VLOOKUP($A236,'Annex 2 Designated EHV charges'!$A:$O,12,FALSE)),"")</f>
        <v/>
      </c>
    </row>
    <row r="237" spans="1:8" x14ac:dyDescent="0.2">
      <c r="A237" s="99" t="str">
        <f t="array" ref="A237">IFERROR(INDEX('Annex 2 Designated EHV charges'!$A$11:$A$259, MATCH(0, IF(ISBLANK('Annex 2 Designated EHV charges'!$A$11:$A$259),1, COUNTIF(A$4:$A236, 'Annex 2 Designated EHV charges'!$A$11:$A$259)), 0)),"")</f>
        <v/>
      </c>
      <c r="B237" s="99" t="str">
        <f>IF($A237="","",VLOOKUP($A237,'Annex 2 Designated EHV charges'!$A:$O,2,0))</f>
        <v/>
      </c>
      <c r="C237" s="100" t="str">
        <f>IF($A237="","",VLOOKUP($A237,'Annex 2 Designated EHV charges'!$A:$O,3,0))</f>
        <v/>
      </c>
      <c r="D237" s="99" t="str">
        <f>IF($A237="","",VLOOKUP($A237,'Annex 2 Designated EHV charges'!$A:$O,7,0))</f>
        <v/>
      </c>
      <c r="E237" s="104" t="str">
        <f>IFERROR(IF(VLOOKUP($A237,'Annex 2 Designated EHV charges'!$A:$O,9,FALSE)=0,"",VLOOKUP($A237,'Annex 2 Designated EHV charges'!$A:$O,9,FALSE)),"")</f>
        <v/>
      </c>
      <c r="F237" s="105" t="str">
        <f>IFERROR(IF(VLOOKUP($A237,'Annex 2 Designated EHV charges'!$A:$O,10,FALSE)=0,"",VLOOKUP($A237,'Annex 2 Designated EHV charges'!$A:$O,10,FALSE)),"")</f>
        <v/>
      </c>
      <c r="G237" s="106" t="str">
        <f>IFERROR(IF(VLOOKUP($A237,'Annex 2 Designated EHV charges'!$A:$O,11,FALSE)=0,"",VLOOKUP($A237,'Annex 2 Designated EHV charges'!$A:$O,11,FALSE)),"")</f>
        <v/>
      </c>
      <c r="H237" s="106" t="str">
        <f>IFERROR(IF(VLOOKUP($A237,'Annex 2 Designated EHV charges'!$A:$O,12,FALSE)=0,"",VLOOKUP($A237,'Annex 2 Designated EHV charges'!$A:$O,12,FALSE)),"")</f>
        <v/>
      </c>
    </row>
    <row r="238" spans="1:8" x14ac:dyDescent="0.2">
      <c r="A238" s="99" t="str">
        <f t="array" ref="A238">IFERROR(INDEX('Annex 2 Designated EHV charges'!$A$11:$A$259, MATCH(0, IF(ISBLANK('Annex 2 Designated EHV charges'!$A$11:$A$259),1, COUNTIF(A$4:$A237, 'Annex 2 Designated EHV charges'!$A$11:$A$259)), 0)),"")</f>
        <v/>
      </c>
      <c r="B238" s="99" t="str">
        <f>IF($A238="","",VLOOKUP($A238,'Annex 2 Designated EHV charges'!$A:$O,2,0))</f>
        <v/>
      </c>
      <c r="C238" s="100" t="str">
        <f>IF($A238="","",VLOOKUP($A238,'Annex 2 Designated EHV charges'!$A:$O,3,0))</f>
        <v/>
      </c>
      <c r="D238" s="99" t="str">
        <f>IF($A238="","",VLOOKUP($A238,'Annex 2 Designated EHV charges'!$A:$O,7,0))</f>
        <v/>
      </c>
      <c r="E238" s="104" t="str">
        <f>IFERROR(IF(VLOOKUP($A238,'Annex 2 Designated EHV charges'!$A:$O,9,FALSE)=0,"",VLOOKUP($A238,'Annex 2 Designated EHV charges'!$A:$O,9,FALSE)),"")</f>
        <v/>
      </c>
      <c r="F238" s="105" t="str">
        <f>IFERROR(IF(VLOOKUP($A238,'Annex 2 Designated EHV charges'!$A:$O,10,FALSE)=0,"",VLOOKUP($A238,'Annex 2 Designated EHV charges'!$A:$O,10,FALSE)),"")</f>
        <v/>
      </c>
      <c r="G238" s="106" t="str">
        <f>IFERROR(IF(VLOOKUP($A238,'Annex 2 Designated EHV charges'!$A:$O,11,FALSE)=0,"",VLOOKUP($A238,'Annex 2 Designated EHV charges'!$A:$O,11,FALSE)),"")</f>
        <v/>
      </c>
      <c r="H238" s="106" t="str">
        <f>IFERROR(IF(VLOOKUP($A238,'Annex 2 Designated EHV charges'!$A:$O,12,FALSE)=0,"",VLOOKUP($A238,'Annex 2 Designated EHV charges'!$A:$O,12,FALSE)),"")</f>
        <v/>
      </c>
    </row>
    <row r="239" spans="1:8" x14ac:dyDescent="0.2">
      <c r="A239" s="99" t="str">
        <f t="array" ref="A239">IFERROR(INDEX('Annex 2 Designated EHV charges'!$A$11:$A$259, MATCH(0, IF(ISBLANK('Annex 2 Designated EHV charges'!$A$11:$A$259),1, COUNTIF(A$4:$A238, 'Annex 2 Designated EHV charges'!$A$11:$A$259)), 0)),"")</f>
        <v/>
      </c>
      <c r="B239" s="99" t="str">
        <f>IF($A239="","",VLOOKUP($A239,'Annex 2 Designated EHV charges'!$A:$O,2,0))</f>
        <v/>
      </c>
      <c r="C239" s="100" t="str">
        <f>IF($A239="","",VLOOKUP($A239,'Annex 2 Designated EHV charges'!$A:$O,3,0))</f>
        <v/>
      </c>
      <c r="D239" s="99" t="str">
        <f>IF($A239="","",VLOOKUP($A239,'Annex 2 Designated EHV charges'!$A:$O,7,0))</f>
        <v/>
      </c>
      <c r="E239" s="104" t="str">
        <f>IFERROR(IF(VLOOKUP($A239,'Annex 2 Designated EHV charges'!$A:$O,9,FALSE)=0,"",VLOOKUP($A239,'Annex 2 Designated EHV charges'!$A:$O,9,FALSE)),"")</f>
        <v/>
      </c>
      <c r="F239" s="105" t="str">
        <f>IFERROR(IF(VLOOKUP($A239,'Annex 2 Designated EHV charges'!$A:$O,10,FALSE)=0,"",VLOOKUP($A239,'Annex 2 Designated EHV charges'!$A:$O,10,FALSE)),"")</f>
        <v/>
      </c>
      <c r="G239" s="106" t="str">
        <f>IFERROR(IF(VLOOKUP($A239,'Annex 2 Designated EHV charges'!$A:$O,11,FALSE)=0,"",VLOOKUP($A239,'Annex 2 Designated EHV charges'!$A:$O,11,FALSE)),"")</f>
        <v/>
      </c>
      <c r="H239" s="106" t="str">
        <f>IFERROR(IF(VLOOKUP($A239,'Annex 2 Designated EHV charges'!$A:$O,12,FALSE)=0,"",VLOOKUP($A239,'Annex 2 Designated EHV charges'!$A:$O,12,FALSE)),"")</f>
        <v/>
      </c>
    </row>
    <row r="240" spans="1:8" x14ac:dyDescent="0.2">
      <c r="A240" s="99" t="str">
        <f t="array" ref="A240">IFERROR(INDEX('Annex 2 Designated EHV charges'!$A$11:$A$259, MATCH(0, IF(ISBLANK('Annex 2 Designated EHV charges'!$A$11:$A$259),1, COUNTIF(A$4:$A239, 'Annex 2 Designated EHV charges'!$A$11:$A$259)), 0)),"")</f>
        <v/>
      </c>
      <c r="B240" s="99" t="str">
        <f>IF($A240="","",VLOOKUP($A240,'Annex 2 Designated EHV charges'!$A:$O,2,0))</f>
        <v/>
      </c>
      <c r="C240" s="100" t="str">
        <f>IF($A240="","",VLOOKUP($A240,'Annex 2 Designated EHV charges'!$A:$O,3,0))</f>
        <v/>
      </c>
      <c r="D240" s="99" t="str">
        <f>IF($A240="","",VLOOKUP($A240,'Annex 2 Designated EHV charges'!$A:$O,7,0))</f>
        <v/>
      </c>
      <c r="E240" s="104" t="str">
        <f>IFERROR(IF(VLOOKUP($A240,'Annex 2 Designated EHV charges'!$A:$O,9,FALSE)=0,"",VLOOKUP($A240,'Annex 2 Designated EHV charges'!$A:$O,9,FALSE)),"")</f>
        <v/>
      </c>
      <c r="F240" s="105" t="str">
        <f>IFERROR(IF(VLOOKUP($A240,'Annex 2 Designated EHV charges'!$A:$O,10,FALSE)=0,"",VLOOKUP($A240,'Annex 2 Designated EHV charges'!$A:$O,10,FALSE)),"")</f>
        <v/>
      </c>
      <c r="G240" s="106" t="str">
        <f>IFERROR(IF(VLOOKUP($A240,'Annex 2 Designated EHV charges'!$A:$O,11,FALSE)=0,"",VLOOKUP($A240,'Annex 2 Designated EHV charges'!$A:$O,11,FALSE)),"")</f>
        <v/>
      </c>
      <c r="H240" s="106" t="str">
        <f>IFERROR(IF(VLOOKUP($A240,'Annex 2 Designated EHV charges'!$A:$O,12,FALSE)=0,"",VLOOKUP($A240,'Annex 2 Designated EHV charges'!$A:$O,12,FALSE)),"")</f>
        <v/>
      </c>
    </row>
    <row r="241" spans="1:8" x14ac:dyDescent="0.2">
      <c r="A241" s="99" t="str">
        <f t="array" ref="A241">IFERROR(INDEX('Annex 2 Designated EHV charges'!$A$11:$A$259, MATCH(0, IF(ISBLANK('Annex 2 Designated EHV charges'!$A$11:$A$259),1, COUNTIF(A$4:$A240, 'Annex 2 Designated EHV charges'!$A$11:$A$259)), 0)),"")</f>
        <v/>
      </c>
      <c r="B241" s="99" t="str">
        <f>IF($A241="","",VLOOKUP($A241,'Annex 2 Designated EHV charges'!$A:$O,2,0))</f>
        <v/>
      </c>
      <c r="C241" s="100" t="str">
        <f>IF($A241="","",VLOOKUP($A241,'Annex 2 Designated EHV charges'!$A:$O,3,0))</f>
        <v/>
      </c>
      <c r="D241" s="99" t="str">
        <f>IF($A241="","",VLOOKUP($A241,'Annex 2 Designated EHV charges'!$A:$O,7,0))</f>
        <v/>
      </c>
      <c r="E241" s="104" t="str">
        <f>IFERROR(IF(VLOOKUP($A241,'Annex 2 Designated EHV charges'!$A:$O,9,FALSE)=0,"",VLOOKUP($A241,'Annex 2 Designated EHV charges'!$A:$O,9,FALSE)),"")</f>
        <v/>
      </c>
      <c r="F241" s="105" t="str">
        <f>IFERROR(IF(VLOOKUP($A241,'Annex 2 Designated EHV charges'!$A:$O,10,FALSE)=0,"",VLOOKUP($A241,'Annex 2 Designated EHV charges'!$A:$O,10,FALSE)),"")</f>
        <v/>
      </c>
      <c r="G241" s="106" t="str">
        <f>IFERROR(IF(VLOOKUP($A241,'Annex 2 Designated EHV charges'!$A:$O,11,FALSE)=0,"",VLOOKUP($A241,'Annex 2 Designated EHV charges'!$A:$O,11,FALSE)),"")</f>
        <v/>
      </c>
      <c r="H241" s="106" t="str">
        <f>IFERROR(IF(VLOOKUP($A241,'Annex 2 Designated EHV charges'!$A:$O,12,FALSE)=0,"",VLOOKUP($A241,'Annex 2 Designated EHV charges'!$A:$O,12,FALSE)),"")</f>
        <v/>
      </c>
    </row>
    <row r="242" spans="1:8" x14ac:dyDescent="0.2">
      <c r="A242" s="99" t="str">
        <f t="array" ref="A242">IFERROR(INDEX('Annex 2 Designated EHV charges'!$A$11:$A$259, MATCH(0, IF(ISBLANK('Annex 2 Designated EHV charges'!$A$11:$A$259),1, COUNTIF(A$4:$A241, 'Annex 2 Designated EHV charges'!$A$11:$A$259)), 0)),"")</f>
        <v/>
      </c>
      <c r="B242" s="99" t="str">
        <f>IF($A242="","",VLOOKUP($A242,'Annex 2 Designated EHV charges'!$A:$O,2,0))</f>
        <v/>
      </c>
      <c r="C242" s="100" t="str">
        <f>IF($A242="","",VLOOKUP($A242,'Annex 2 Designated EHV charges'!$A:$O,3,0))</f>
        <v/>
      </c>
      <c r="D242" s="99" t="str">
        <f>IF($A242="","",VLOOKUP($A242,'Annex 2 Designated EHV charges'!$A:$O,7,0))</f>
        <v/>
      </c>
      <c r="E242" s="104" t="str">
        <f>IFERROR(IF(VLOOKUP($A242,'Annex 2 Designated EHV charges'!$A:$O,9,FALSE)=0,"",VLOOKUP($A242,'Annex 2 Designated EHV charges'!$A:$O,9,FALSE)),"")</f>
        <v/>
      </c>
      <c r="F242" s="105" t="str">
        <f>IFERROR(IF(VLOOKUP($A242,'Annex 2 Designated EHV charges'!$A:$O,10,FALSE)=0,"",VLOOKUP($A242,'Annex 2 Designated EHV charges'!$A:$O,10,FALSE)),"")</f>
        <v/>
      </c>
      <c r="G242" s="106" t="str">
        <f>IFERROR(IF(VLOOKUP($A242,'Annex 2 Designated EHV charges'!$A:$O,11,FALSE)=0,"",VLOOKUP($A242,'Annex 2 Designated EHV charges'!$A:$O,11,FALSE)),"")</f>
        <v/>
      </c>
      <c r="H242" s="106" t="str">
        <f>IFERROR(IF(VLOOKUP($A242,'Annex 2 Designated EHV charges'!$A:$O,12,FALSE)=0,"",VLOOKUP($A242,'Annex 2 Designated EHV charges'!$A:$O,12,FALSE)),"")</f>
        <v/>
      </c>
    </row>
    <row r="243" spans="1:8" x14ac:dyDescent="0.2">
      <c r="A243" s="99" t="str">
        <f t="array" ref="A243">IFERROR(INDEX('Annex 2 Designated EHV charges'!$A$11:$A$259, MATCH(0, IF(ISBLANK('Annex 2 Designated EHV charges'!$A$11:$A$259),1, COUNTIF(A$4:$A242, 'Annex 2 Designated EHV charges'!$A$11:$A$259)), 0)),"")</f>
        <v/>
      </c>
      <c r="B243" s="99" t="str">
        <f>IF($A243="","",VLOOKUP($A243,'Annex 2 Designated EHV charges'!$A:$O,2,0))</f>
        <v/>
      </c>
      <c r="C243" s="100" t="str">
        <f>IF($A243="","",VLOOKUP($A243,'Annex 2 Designated EHV charges'!$A:$O,3,0))</f>
        <v/>
      </c>
      <c r="D243" s="99" t="str">
        <f>IF($A243="","",VLOOKUP($A243,'Annex 2 Designated EHV charges'!$A:$O,7,0))</f>
        <v/>
      </c>
      <c r="E243" s="104" t="str">
        <f>IFERROR(IF(VLOOKUP($A243,'Annex 2 Designated EHV charges'!$A:$O,9,FALSE)=0,"",VLOOKUP($A243,'Annex 2 Designated EHV charges'!$A:$O,9,FALSE)),"")</f>
        <v/>
      </c>
      <c r="F243" s="105" t="str">
        <f>IFERROR(IF(VLOOKUP($A243,'Annex 2 Designated EHV charges'!$A:$O,10,FALSE)=0,"",VLOOKUP($A243,'Annex 2 Designated EHV charges'!$A:$O,10,FALSE)),"")</f>
        <v/>
      </c>
      <c r="G243" s="106" t="str">
        <f>IFERROR(IF(VLOOKUP($A243,'Annex 2 Designated EHV charges'!$A:$O,11,FALSE)=0,"",VLOOKUP($A243,'Annex 2 Designated EHV charges'!$A:$O,11,FALSE)),"")</f>
        <v/>
      </c>
      <c r="H243" s="106" t="str">
        <f>IFERROR(IF(VLOOKUP($A243,'Annex 2 Designated EHV charges'!$A:$O,12,FALSE)=0,"",VLOOKUP($A243,'Annex 2 Designated EHV charges'!$A:$O,12,FALSE)),"")</f>
        <v/>
      </c>
    </row>
    <row r="244" spans="1:8" x14ac:dyDescent="0.2">
      <c r="A244" s="99" t="str">
        <f t="array" ref="A244">IFERROR(INDEX('Annex 2 Designated EHV charges'!$A$11:$A$259, MATCH(0, IF(ISBLANK('Annex 2 Designated EHV charges'!$A$11:$A$259),1, COUNTIF(A$4:$A243, 'Annex 2 Designated EHV charges'!$A$11:$A$259)), 0)),"")</f>
        <v/>
      </c>
      <c r="B244" s="99" t="str">
        <f>IF($A244="","",VLOOKUP($A244,'Annex 2 Designated EHV charges'!$A:$O,2,0))</f>
        <v/>
      </c>
      <c r="C244" s="100" t="str">
        <f>IF($A244="","",VLOOKUP($A244,'Annex 2 Designated EHV charges'!$A:$O,3,0))</f>
        <v/>
      </c>
      <c r="D244" s="99" t="str">
        <f>IF($A244="","",VLOOKUP($A244,'Annex 2 Designated EHV charges'!$A:$O,7,0))</f>
        <v/>
      </c>
      <c r="E244" s="104" t="str">
        <f>IFERROR(IF(VLOOKUP($A244,'Annex 2 Designated EHV charges'!$A:$O,9,FALSE)=0,"",VLOOKUP($A244,'Annex 2 Designated EHV charges'!$A:$O,9,FALSE)),"")</f>
        <v/>
      </c>
      <c r="F244" s="105" t="str">
        <f>IFERROR(IF(VLOOKUP($A244,'Annex 2 Designated EHV charges'!$A:$O,10,FALSE)=0,"",VLOOKUP($A244,'Annex 2 Designated EHV charges'!$A:$O,10,FALSE)),"")</f>
        <v/>
      </c>
      <c r="G244" s="106" t="str">
        <f>IFERROR(IF(VLOOKUP($A244,'Annex 2 Designated EHV charges'!$A:$O,11,FALSE)=0,"",VLOOKUP($A244,'Annex 2 Designated EHV charges'!$A:$O,11,FALSE)),"")</f>
        <v/>
      </c>
      <c r="H244" s="106" t="str">
        <f>IFERROR(IF(VLOOKUP($A244,'Annex 2 Designated EHV charges'!$A:$O,12,FALSE)=0,"",VLOOKUP($A244,'Annex 2 Designated EHV charges'!$A:$O,12,FALSE)),"")</f>
        <v/>
      </c>
    </row>
    <row r="245" spans="1:8" x14ac:dyDescent="0.2">
      <c r="A245" s="99" t="str">
        <f t="array" ref="A245">IFERROR(INDEX('Annex 2 Designated EHV charges'!$A$11:$A$259, MATCH(0, IF(ISBLANK('Annex 2 Designated EHV charges'!$A$11:$A$259),1, COUNTIF(A$4:$A244, 'Annex 2 Designated EHV charges'!$A$11:$A$259)), 0)),"")</f>
        <v/>
      </c>
      <c r="B245" s="99" t="str">
        <f>IF($A245="","",VLOOKUP($A245,'Annex 2 Designated EHV charges'!$A:$O,2,0))</f>
        <v/>
      </c>
      <c r="C245" s="100" t="str">
        <f>IF($A245="","",VLOOKUP($A245,'Annex 2 Designated EHV charges'!$A:$O,3,0))</f>
        <v/>
      </c>
      <c r="D245" s="99" t="str">
        <f>IF($A245="","",VLOOKUP($A245,'Annex 2 Designated EHV charges'!$A:$O,7,0))</f>
        <v/>
      </c>
      <c r="E245" s="104" t="str">
        <f>IFERROR(IF(VLOOKUP($A245,'Annex 2 Designated EHV charges'!$A:$O,9,FALSE)=0,"",VLOOKUP($A245,'Annex 2 Designated EHV charges'!$A:$O,9,FALSE)),"")</f>
        <v/>
      </c>
      <c r="F245" s="105" t="str">
        <f>IFERROR(IF(VLOOKUP($A245,'Annex 2 Designated EHV charges'!$A:$O,10,FALSE)=0,"",VLOOKUP($A245,'Annex 2 Designated EHV charges'!$A:$O,10,FALSE)),"")</f>
        <v/>
      </c>
      <c r="G245" s="106" t="str">
        <f>IFERROR(IF(VLOOKUP($A245,'Annex 2 Designated EHV charges'!$A:$O,11,FALSE)=0,"",VLOOKUP($A245,'Annex 2 Designated EHV charges'!$A:$O,11,FALSE)),"")</f>
        <v/>
      </c>
      <c r="H245" s="106" t="str">
        <f>IFERROR(IF(VLOOKUP($A245,'Annex 2 Designated EHV charges'!$A:$O,12,FALSE)=0,"",VLOOKUP($A245,'Annex 2 Designated EHV charges'!$A:$O,12,FALSE)),"")</f>
        <v/>
      </c>
    </row>
    <row r="246" spans="1:8" x14ac:dyDescent="0.2">
      <c r="A246" s="99" t="str">
        <f t="array" ref="A246">IFERROR(INDEX('Annex 2 Designated EHV charges'!$A$11:$A$259, MATCH(0, IF(ISBLANK('Annex 2 Designated EHV charges'!$A$11:$A$259),1, COUNTIF(A$4:$A245, 'Annex 2 Designated EHV charges'!$A$11:$A$259)), 0)),"")</f>
        <v/>
      </c>
      <c r="B246" s="99" t="str">
        <f>IF($A246="","",VLOOKUP($A246,'Annex 2 Designated EHV charges'!$A:$O,2,0))</f>
        <v/>
      </c>
      <c r="C246" s="100" t="str">
        <f>IF($A246="","",VLOOKUP($A246,'Annex 2 Designated EHV charges'!$A:$O,3,0))</f>
        <v/>
      </c>
      <c r="D246" s="99" t="str">
        <f>IF($A246="","",VLOOKUP($A246,'Annex 2 Designated EHV charges'!$A:$O,7,0))</f>
        <v/>
      </c>
      <c r="E246" s="104" t="str">
        <f>IFERROR(IF(VLOOKUP($A246,'Annex 2 Designated EHV charges'!$A:$O,9,FALSE)=0,"",VLOOKUP($A246,'Annex 2 Designated EHV charges'!$A:$O,9,FALSE)),"")</f>
        <v/>
      </c>
      <c r="F246" s="105" t="str">
        <f>IFERROR(IF(VLOOKUP($A246,'Annex 2 Designated EHV charges'!$A:$O,10,FALSE)=0,"",VLOOKUP($A246,'Annex 2 Designated EHV charges'!$A:$O,10,FALSE)),"")</f>
        <v/>
      </c>
      <c r="G246" s="106" t="str">
        <f>IFERROR(IF(VLOOKUP($A246,'Annex 2 Designated EHV charges'!$A:$O,11,FALSE)=0,"",VLOOKUP($A246,'Annex 2 Designated EHV charges'!$A:$O,11,FALSE)),"")</f>
        <v/>
      </c>
      <c r="H246" s="106" t="str">
        <f>IFERROR(IF(VLOOKUP($A246,'Annex 2 Designated EHV charges'!$A:$O,12,FALSE)=0,"",VLOOKUP($A246,'Annex 2 Designated EHV charges'!$A:$O,12,FALSE)),"")</f>
        <v/>
      </c>
    </row>
    <row r="247" spans="1:8" x14ac:dyDescent="0.2">
      <c r="A247" s="99" t="str">
        <f t="array" ref="A247">IFERROR(INDEX('Annex 2 Designated EHV charges'!$A$11:$A$259, MATCH(0, IF(ISBLANK('Annex 2 Designated EHV charges'!$A$11:$A$259),1, COUNTIF(A$4:$A246, 'Annex 2 Designated EHV charges'!$A$11:$A$259)), 0)),"")</f>
        <v/>
      </c>
      <c r="B247" s="99" t="str">
        <f>IF($A247="","",VLOOKUP($A247,'Annex 2 Designated EHV charges'!$A:$O,2,0))</f>
        <v/>
      </c>
      <c r="C247" s="100" t="str">
        <f>IF($A247="","",VLOOKUP($A247,'Annex 2 Designated EHV charges'!$A:$O,3,0))</f>
        <v/>
      </c>
      <c r="D247" s="99" t="str">
        <f>IF($A247="","",VLOOKUP($A247,'Annex 2 Designated EHV charges'!$A:$O,7,0))</f>
        <v/>
      </c>
      <c r="E247" s="104" t="str">
        <f>IFERROR(IF(VLOOKUP($A247,'Annex 2 Designated EHV charges'!$A:$O,9,FALSE)=0,"",VLOOKUP($A247,'Annex 2 Designated EHV charges'!$A:$O,9,FALSE)),"")</f>
        <v/>
      </c>
      <c r="F247" s="105" t="str">
        <f>IFERROR(IF(VLOOKUP($A247,'Annex 2 Designated EHV charges'!$A:$O,10,FALSE)=0,"",VLOOKUP($A247,'Annex 2 Designated EHV charges'!$A:$O,10,FALSE)),"")</f>
        <v/>
      </c>
      <c r="G247" s="106" t="str">
        <f>IFERROR(IF(VLOOKUP($A247,'Annex 2 Designated EHV charges'!$A:$O,11,FALSE)=0,"",VLOOKUP($A247,'Annex 2 Designated EHV charges'!$A:$O,11,FALSE)),"")</f>
        <v/>
      </c>
      <c r="H247" s="106" t="str">
        <f>IFERROR(IF(VLOOKUP($A247,'Annex 2 Designated EHV charges'!$A:$O,12,FALSE)=0,"",VLOOKUP($A247,'Annex 2 Designated EHV charges'!$A:$O,12,FALSE)),"")</f>
        <v/>
      </c>
    </row>
    <row r="248" spans="1:8" x14ac:dyDescent="0.2">
      <c r="A248" s="99" t="str">
        <f t="array" ref="A248">IFERROR(INDEX('Annex 2 Designated EHV charges'!$A$11:$A$259, MATCH(0, IF(ISBLANK('Annex 2 Designated EHV charges'!$A$11:$A$259),1, COUNTIF(A$4:$A247, 'Annex 2 Designated EHV charges'!$A$11:$A$259)), 0)),"")</f>
        <v/>
      </c>
      <c r="B248" s="99" t="str">
        <f>IF($A248="","",VLOOKUP($A248,'Annex 2 Designated EHV charges'!$A:$O,2,0))</f>
        <v/>
      </c>
      <c r="C248" s="100" t="str">
        <f>IF($A248="","",VLOOKUP($A248,'Annex 2 Designated EHV charges'!$A:$O,3,0))</f>
        <v/>
      </c>
      <c r="D248" s="99" t="str">
        <f>IF($A248="","",VLOOKUP($A248,'Annex 2 Designated EHV charges'!$A:$O,7,0))</f>
        <v/>
      </c>
      <c r="E248" s="104" t="str">
        <f>IFERROR(IF(VLOOKUP($A248,'Annex 2 Designated EHV charges'!$A:$O,9,FALSE)=0,"",VLOOKUP($A248,'Annex 2 Designated EHV charges'!$A:$O,9,FALSE)),"")</f>
        <v/>
      </c>
      <c r="F248" s="105" t="str">
        <f>IFERROR(IF(VLOOKUP($A248,'Annex 2 Designated EHV charges'!$A:$O,10,FALSE)=0,"",VLOOKUP($A248,'Annex 2 Designated EHV charges'!$A:$O,10,FALSE)),"")</f>
        <v/>
      </c>
      <c r="G248" s="106" t="str">
        <f>IFERROR(IF(VLOOKUP($A248,'Annex 2 Designated EHV charges'!$A:$O,11,FALSE)=0,"",VLOOKUP($A248,'Annex 2 Designated EHV charges'!$A:$O,11,FALSE)),"")</f>
        <v/>
      </c>
      <c r="H248" s="106" t="str">
        <f>IFERROR(IF(VLOOKUP($A248,'Annex 2 Designated EHV charges'!$A:$O,12,FALSE)=0,"",VLOOKUP($A248,'Annex 2 Designated EHV charges'!$A:$O,12,FALSE)),"")</f>
        <v/>
      </c>
    </row>
    <row r="249" spans="1:8" x14ac:dyDescent="0.2">
      <c r="A249" s="99" t="str">
        <f t="array" ref="A249">IFERROR(INDEX('Annex 2 Designated EHV charges'!$A$11:$A$259, MATCH(0, IF(ISBLANK('Annex 2 Designated EHV charges'!$A$11:$A$259),1, COUNTIF(A$4:$A248, 'Annex 2 Designated EHV charges'!$A$11:$A$259)), 0)),"")</f>
        <v/>
      </c>
      <c r="B249" s="99" t="str">
        <f>IF($A249="","",VLOOKUP($A249,'Annex 2 Designated EHV charges'!$A:$O,2,0))</f>
        <v/>
      </c>
      <c r="C249" s="100" t="str">
        <f>IF($A249="","",VLOOKUP($A249,'Annex 2 Designated EHV charges'!$A:$O,3,0))</f>
        <v/>
      </c>
      <c r="D249" s="99" t="str">
        <f>IF($A249="","",VLOOKUP($A249,'Annex 2 Designated EHV charges'!$A:$O,7,0))</f>
        <v/>
      </c>
      <c r="E249" s="104" t="str">
        <f>IFERROR(IF(VLOOKUP($A249,'Annex 2 Designated EHV charges'!$A:$O,9,FALSE)=0,"",VLOOKUP($A249,'Annex 2 Designated EHV charges'!$A:$O,9,FALSE)),"")</f>
        <v/>
      </c>
      <c r="F249" s="105" t="str">
        <f>IFERROR(IF(VLOOKUP($A249,'Annex 2 Designated EHV charges'!$A:$O,10,FALSE)=0,"",VLOOKUP($A249,'Annex 2 Designated EHV charges'!$A:$O,10,FALSE)),"")</f>
        <v/>
      </c>
      <c r="G249" s="106" t="str">
        <f>IFERROR(IF(VLOOKUP($A249,'Annex 2 Designated EHV charges'!$A:$O,11,FALSE)=0,"",VLOOKUP($A249,'Annex 2 Designated EHV charges'!$A:$O,11,FALSE)),"")</f>
        <v/>
      </c>
      <c r="H249" s="106" t="str">
        <f>IFERROR(IF(VLOOKUP($A249,'Annex 2 Designated EHV charges'!$A:$O,12,FALSE)=0,"",VLOOKUP($A249,'Annex 2 Designated EHV charges'!$A:$O,12,FALSE)),"")</f>
        <v/>
      </c>
    </row>
    <row r="250" spans="1:8" x14ac:dyDescent="0.2">
      <c r="A250" s="99" t="str">
        <f t="array" ref="A250">IFERROR(INDEX('Annex 2 Designated EHV charges'!$A$11:$A$259, MATCH(0, IF(ISBLANK('Annex 2 Designated EHV charges'!$A$11:$A$259),1, COUNTIF(A$4:$A249, 'Annex 2 Designated EHV charges'!$A$11:$A$259)), 0)),"")</f>
        <v/>
      </c>
      <c r="B250" s="99" t="str">
        <f>IF($A250="","",VLOOKUP($A250,'Annex 2 Designated EHV charges'!$A:$O,2,0))</f>
        <v/>
      </c>
      <c r="C250" s="100" t="str">
        <f>IF($A250="","",VLOOKUP($A250,'Annex 2 Designated EHV charges'!$A:$O,3,0))</f>
        <v/>
      </c>
      <c r="D250" s="99" t="str">
        <f>IF($A250="","",VLOOKUP($A250,'Annex 2 Designated EHV charges'!$A:$O,7,0))</f>
        <v/>
      </c>
      <c r="E250" s="104" t="str">
        <f>IFERROR(IF(VLOOKUP($A250,'Annex 2 Designated EHV charges'!$A:$O,9,FALSE)=0,"",VLOOKUP($A250,'Annex 2 Designated EHV charges'!$A:$O,9,FALSE)),"")</f>
        <v/>
      </c>
      <c r="F250" s="105" t="str">
        <f>IFERROR(IF(VLOOKUP($A250,'Annex 2 Designated EHV charges'!$A:$O,10,FALSE)=0,"",VLOOKUP($A250,'Annex 2 Designated EHV charges'!$A:$O,10,FALSE)),"")</f>
        <v/>
      </c>
      <c r="G250" s="106" t="str">
        <f>IFERROR(IF(VLOOKUP($A250,'Annex 2 Designated EHV charges'!$A:$O,11,FALSE)=0,"",VLOOKUP($A250,'Annex 2 Designated EHV charges'!$A:$O,11,FALSE)),"")</f>
        <v/>
      </c>
      <c r="H250" s="106" t="str">
        <f>IFERROR(IF(VLOOKUP($A250,'Annex 2 Designated EHV charges'!$A:$O,12,FALSE)=0,"",VLOOKUP($A250,'Annex 2 Designated EHV charges'!$A:$O,12,FALSE)),"")</f>
        <v/>
      </c>
    </row>
    <row r="251" spans="1:8" x14ac:dyDescent="0.2">
      <c r="A251" s="99" t="str">
        <f t="array" ref="A251">IFERROR(INDEX('Annex 2 Designated EHV charges'!$A$11:$A$259, MATCH(0, IF(ISBLANK('Annex 2 Designated EHV charges'!$A$11:$A$259),1, COUNTIF(A$4:$A250, 'Annex 2 Designated EHV charges'!$A$11:$A$259)), 0)),"")</f>
        <v/>
      </c>
      <c r="B251" s="99" t="str">
        <f>IF($A251="","",VLOOKUP($A251,'Annex 2 Designated EHV charges'!$A:$O,2,0))</f>
        <v/>
      </c>
      <c r="C251" s="100" t="str">
        <f>IF($A251="","",VLOOKUP($A251,'Annex 2 Designated EHV charges'!$A:$O,3,0))</f>
        <v/>
      </c>
      <c r="D251" s="99" t="str">
        <f>IF($A251="","",VLOOKUP($A251,'Annex 2 Designated EHV charges'!$A:$O,7,0))</f>
        <v/>
      </c>
      <c r="E251" s="104" t="str">
        <f>IFERROR(IF(VLOOKUP($A251,'Annex 2 Designated EHV charges'!$A:$O,9,FALSE)=0,"",VLOOKUP($A251,'Annex 2 Designated EHV charges'!$A:$O,9,FALSE)),"")</f>
        <v/>
      </c>
      <c r="F251" s="105" t="str">
        <f>IFERROR(IF(VLOOKUP($A251,'Annex 2 Designated EHV charges'!$A:$O,10,FALSE)=0,"",VLOOKUP($A251,'Annex 2 Designated EHV charges'!$A:$O,10,FALSE)),"")</f>
        <v/>
      </c>
      <c r="G251" s="106" t="str">
        <f>IFERROR(IF(VLOOKUP($A251,'Annex 2 Designated EHV charges'!$A:$O,11,FALSE)=0,"",VLOOKUP($A251,'Annex 2 Designated EHV charges'!$A:$O,11,FALSE)),"")</f>
        <v/>
      </c>
      <c r="H251" s="106" t="str">
        <f>IFERROR(IF(VLOOKUP($A251,'Annex 2 Designated EHV charges'!$A:$O,12,FALSE)=0,"",VLOOKUP($A251,'Annex 2 Designated EHV charges'!$A:$O,12,FALSE)),"")</f>
        <v/>
      </c>
    </row>
    <row r="252" spans="1:8" x14ac:dyDescent="0.2">
      <c r="A252" s="99" t="str">
        <f t="array" ref="A252">IFERROR(INDEX('Annex 2 Designated EHV charges'!$A$11:$A$259, MATCH(0, IF(ISBLANK('Annex 2 Designated EHV charges'!$A$11:$A$259),1, COUNTIF(A$4:$A251, 'Annex 2 Designated EHV charges'!$A$11:$A$259)), 0)),"")</f>
        <v/>
      </c>
      <c r="B252" s="99" t="str">
        <f>IF($A252="","",VLOOKUP($A252,'Annex 2 Designated EHV charges'!$A:$O,2,0))</f>
        <v/>
      </c>
      <c r="C252" s="100" t="str">
        <f>IF($A252="","",VLOOKUP($A252,'Annex 2 Designated EHV charges'!$A:$O,3,0))</f>
        <v/>
      </c>
      <c r="D252" s="99" t="str">
        <f>IF($A252="","",VLOOKUP($A252,'Annex 2 Designated EHV charges'!$A:$O,7,0))</f>
        <v/>
      </c>
      <c r="E252" s="104" t="str">
        <f>IFERROR(IF(VLOOKUP($A252,'Annex 2 Designated EHV charges'!$A:$O,9,FALSE)=0,"",VLOOKUP($A252,'Annex 2 Designated EHV charges'!$A:$O,9,FALSE)),"")</f>
        <v/>
      </c>
      <c r="F252" s="105" t="str">
        <f>IFERROR(IF(VLOOKUP($A252,'Annex 2 Designated EHV charges'!$A:$O,10,FALSE)=0,"",VLOOKUP($A252,'Annex 2 Designated EHV charges'!$A:$O,10,FALSE)),"")</f>
        <v/>
      </c>
      <c r="G252" s="106" t="str">
        <f>IFERROR(IF(VLOOKUP($A252,'Annex 2 Designated EHV charges'!$A:$O,11,FALSE)=0,"",VLOOKUP($A252,'Annex 2 Designated EHV charges'!$A:$O,11,FALSE)),"")</f>
        <v/>
      </c>
      <c r="H252" s="106" t="str">
        <f>IFERROR(IF(VLOOKUP($A252,'Annex 2 Designated EHV charges'!$A:$O,12,FALSE)=0,"",VLOOKUP($A252,'Annex 2 Designated EHV charges'!$A:$O,12,FALSE)),"")</f>
        <v/>
      </c>
    </row>
    <row r="253" spans="1:8" x14ac:dyDescent="0.2">
      <c r="A253" s="99" t="str">
        <f t="array" ref="A253">IFERROR(INDEX('Annex 2 Designated EHV charges'!$A$11:$A$259, MATCH(0, IF(ISBLANK('Annex 2 Designated EHV charges'!$A$11:$A$259),1, COUNTIF(A$4:$A252, 'Annex 2 Designated EHV charges'!$A$11:$A$259)), 0)),"")</f>
        <v/>
      </c>
      <c r="B253" s="99" t="str">
        <f>IF($A253="","",VLOOKUP($A253,'Annex 2 Designated EHV charges'!$A:$O,2,0))</f>
        <v/>
      </c>
      <c r="C253" s="100" t="str">
        <f>IF($A253="","",VLOOKUP($A253,'Annex 2 Designated EHV charges'!$A:$O,3,0))</f>
        <v/>
      </c>
      <c r="D253" s="99" t="str">
        <f>IF($A253="","",VLOOKUP($A253,'Annex 2 Designated EHV charges'!$A:$O,7,0))</f>
        <v/>
      </c>
      <c r="E253" s="104" t="str">
        <f>IFERROR(IF(VLOOKUP($A253,'Annex 2 Designated EHV charges'!$A:$O,9,FALSE)=0,"",VLOOKUP($A253,'Annex 2 Designated EHV charges'!$A:$O,9,FALSE)),"")</f>
        <v/>
      </c>
      <c r="F253" s="105" t="str">
        <f>IFERROR(IF(VLOOKUP($A253,'Annex 2 Designated EHV charges'!$A:$O,10,FALSE)=0,"",VLOOKUP($A253,'Annex 2 Designated EHV charges'!$A:$O,10,FALSE)),"")</f>
        <v/>
      </c>
      <c r="G253" s="106" t="str">
        <f>IFERROR(IF(VLOOKUP($A253,'Annex 2 Designated EHV charges'!$A:$O,11,FALSE)=0,"",VLOOKUP($A253,'Annex 2 Designated EHV charges'!$A:$O,11,FALSE)),"")</f>
        <v/>
      </c>
      <c r="H253" s="106" t="str">
        <f>IFERROR(IF(VLOOKUP($A253,'Annex 2 Designated EHV charges'!$A:$O,12,FALSE)=0,"",VLOOKUP($A253,'Annex 2 Designated EHV charges'!$A:$O,12,FALSE)),"")</f>
        <v/>
      </c>
    </row>
    <row r="254" spans="1:8" x14ac:dyDescent="0.2">
      <c r="A254" s="99" t="str">
        <f t="array" ref="A254">IFERROR(INDEX('Annex 2 Designated EHV charges'!$A$11:$A$259, MATCH(0, IF(ISBLANK('Annex 2 Designated EHV charges'!$A$11:$A$259),1, COUNTIF(A$4:$A253, 'Annex 2 Designated EHV charges'!$A$11:$A$259)), 0)),"")</f>
        <v/>
      </c>
      <c r="B254" s="99" t="str">
        <f>IF($A254="","",VLOOKUP($A254,'Annex 2 Designated EHV charges'!$A:$O,2,0))</f>
        <v/>
      </c>
      <c r="C254" s="100" t="str">
        <f>IF($A254="","",VLOOKUP($A254,'Annex 2 Designated EHV charges'!$A:$O,3,0))</f>
        <v/>
      </c>
      <c r="D254" s="99" t="str">
        <f>IF($A254="","",VLOOKUP($A254,'Annex 2 Designated EHV charges'!$A:$O,7,0))</f>
        <v/>
      </c>
      <c r="E254" s="104" t="str">
        <f>IFERROR(IF(VLOOKUP($A254,'Annex 2 Designated EHV charges'!$A:$O,9,FALSE)=0,"",VLOOKUP($A254,'Annex 2 Designated EHV charges'!$A:$O,9,FALSE)),"")</f>
        <v/>
      </c>
      <c r="F254" s="105" t="str">
        <f>IFERROR(IF(VLOOKUP($A254,'Annex 2 Designated EHV charges'!$A:$O,10,FALSE)=0,"",VLOOKUP($A254,'Annex 2 Designated EHV charges'!$A:$O,10,FALSE)),"")</f>
        <v/>
      </c>
      <c r="G254" s="106" t="str">
        <f>IFERROR(IF(VLOOKUP($A254,'Annex 2 Designated EHV charges'!$A:$O,11,FALSE)=0,"",VLOOKUP($A254,'Annex 2 Designated EHV charges'!$A:$O,11,FALSE)),"")</f>
        <v/>
      </c>
      <c r="H254" s="106" t="str">
        <f>IFERROR(IF(VLOOKUP($A254,'Annex 2 Designated EHV charges'!$A:$O,12,FALSE)=0,"",VLOOKUP($A254,'Annex 2 Designated EHV charges'!$A:$O,12,FALSE)),"")</f>
        <v/>
      </c>
    </row>
  </sheetData>
  <mergeCells count="2">
    <mergeCell ref="A2:H2"/>
    <mergeCell ref="A1:H1"/>
  </mergeCells>
  <pageMargins left="0.70866141732283472" right="0.70866141732283472" top="0.94488188976377963" bottom="0.74803149606299213" header="0.31496062992125984" footer="0.31496062992125984"/>
  <pageSetup paperSize="9" scale="89"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&amp;N&amp;C&amp;1#&amp;"Calibri"&amp;12&amp;K008000Internal Use</oddFooter>
    <firstHeader>&amp;L
Annex 2a - Schedule of Import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&amp;N&amp;C&amp;1#&amp;"Calibri"&amp;12&amp;K008000Internal Use</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O254"/>
  <sheetViews>
    <sheetView zoomScale="90" zoomScaleNormal="90" zoomScaleSheetLayoutView="100" workbookViewId="0">
      <selection sqref="A1:H1"/>
    </sheetView>
  </sheetViews>
  <sheetFormatPr defaultColWidth="9.140625" defaultRowHeight="12.75" x14ac:dyDescent="0.2"/>
  <cols>
    <col min="1" max="1" width="14.7109375" style="54" customWidth="1"/>
    <col min="2" max="2" width="8.7109375" style="54" customWidth="1"/>
    <col min="3" max="3" width="15.7109375" style="62" bestFit="1" customWidth="1"/>
    <col min="4" max="4" width="50.7109375" style="62" customWidth="1"/>
    <col min="5" max="5" width="14.7109375" style="63" customWidth="1"/>
    <col min="6" max="7" width="14.7109375" style="64" customWidth="1"/>
    <col min="8" max="8" width="14.7109375" style="54" customWidth="1"/>
    <col min="9" max="9" width="15.5703125" style="54" customWidth="1"/>
    <col min="10" max="16384" width="9.140625" style="54"/>
  </cols>
  <sheetData>
    <row r="1" spans="1:15" ht="66.75" customHeight="1" x14ac:dyDescent="0.2">
      <c r="A1" s="259" t="s">
        <v>78</v>
      </c>
      <c r="B1" s="259"/>
      <c r="C1" s="259"/>
      <c r="D1" s="259"/>
      <c r="E1" s="259"/>
      <c r="F1" s="259"/>
      <c r="G1" s="259"/>
      <c r="H1" s="259"/>
    </row>
    <row r="2" spans="1:15" s="55" customFormat="1" ht="25.5" customHeight="1" x14ac:dyDescent="0.2">
      <c r="A2" s="256" t="str">
        <f>Overview!B4&amp; " - Effective from "&amp;Overview!D4&amp;" - "&amp;Overview!E4&amp;" Designated EHV export charges"</f>
        <v>Aidien Limited - GSP_D - Effective from 1 April 2025 - Final Designated EHV export charges</v>
      </c>
      <c r="B2" s="257"/>
      <c r="C2" s="257"/>
      <c r="D2" s="257"/>
      <c r="E2" s="257"/>
      <c r="F2" s="257"/>
      <c r="G2" s="257"/>
      <c r="H2" s="258"/>
    </row>
    <row r="3" spans="1:15" s="87" customFormat="1" ht="18" x14ac:dyDescent="0.2">
      <c r="A3" s="91"/>
      <c r="B3" s="91"/>
      <c r="C3" s="91"/>
      <c r="D3" s="92"/>
      <c r="E3" s="93"/>
      <c r="F3" s="93"/>
      <c r="G3" s="94"/>
      <c r="H3" s="94"/>
      <c r="I3" s="86"/>
      <c r="J3" s="86"/>
      <c r="K3" s="86"/>
      <c r="L3" s="86"/>
      <c r="M3" s="86"/>
      <c r="N3" s="86"/>
      <c r="O3" s="86"/>
    </row>
    <row r="4" spans="1:15" ht="60.75" customHeight="1" x14ac:dyDescent="0.2">
      <c r="A4" s="56" t="s">
        <v>62</v>
      </c>
      <c r="B4" s="57" t="s">
        <v>43</v>
      </c>
      <c r="C4" s="56" t="s">
        <v>45</v>
      </c>
      <c r="D4" s="58" t="s">
        <v>37</v>
      </c>
      <c r="E4" s="58" t="str">
        <f>'Annex 2 Designated EHV charges'!M10</f>
        <v>Export
Super Red
unit charge
(p/kWh)</v>
      </c>
      <c r="F4" s="58" t="str">
        <f>'Annex 2 Designated EHV charges'!N10</f>
        <v>Export
fixed charge
(p/day)</v>
      </c>
      <c r="G4" s="58" t="str">
        <f>'Annex 2 Designated EHV charges'!O10</f>
        <v>Export
capacity charge
(p/kVA/day)</v>
      </c>
      <c r="H4" s="58" t="str">
        <f>'Annex 2 Designated EHV charges'!P10</f>
        <v>Export
exceeded capacity charge
(p/kVA/day)</v>
      </c>
    </row>
    <row r="5" spans="1:15" ht="12.75" customHeight="1" x14ac:dyDescent="0.2">
      <c r="A5" s="100" t="str">
        <f t="array" ref="A5">IFERROR(INDEX('Annex 2 Designated EHV charges'!$D$11:$D$259, MATCH(0, IF(ISBLANK('Annex 2 Designated EHV charges'!$D$11:$D$259),1, COUNTIF(A$4:$A4, 'Annex 2 Designated EHV charges'!$D$11:$D$259)), 0)),"")</f>
        <v/>
      </c>
      <c r="B5" s="99" t="str">
        <f>IF($A5="","",VLOOKUP($A5,'Annex 2 Designated EHV charges'!$D:$O,2,0))</f>
        <v/>
      </c>
      <c r="C5" s="100" t="str">
        <f>IF($A5="","",VLOOKUP($A5,'Annex 2 Designated EHV charges'!$D:$O,3,0))</f>
        <v/>
      </c>
      <c r="D5" s="99" t="str">
        <f>IF($A5="","",VLOOKUP($A5,'Annex 2 Designated EHV charges'!$D:$O,4,0))</f>
        <v/>
      </c>
      <c r="E5" s="101" t="str">
        <f>IFERROR(IF(VLOOKUP($A5,'Annex 2 Designated EHV charges'!$D:$O,10,FALSE)=0,"",VLOOKUP($A5,'Annex 2 Designated EHV charges'!$D:$O,10,FALSE)),"")</f>
        <v/>
      </c>
      <c r="F5" s="102" t="str">
        <f>IFERROR(IF(VLOOKUP($A5,'Annex 2 Designated EHV charges'!$D:$O,11,FALSE)=0,"",VLOOKUP($A5,'Annex 2 Designated EHV charges'!$D:$O,11,FALSE)),"")</f>
        <v/>
      </c>
      <c r="G5" s="103" t="str">
        <f>IFERROR(IF(VLOOKUP($A5,'Annex 2 Designated EHV charges'!$D:$O,12,FALSE)=0,"",VLOOKUP($A5,'Annex 2 Designated EHV charges'!$D:$O,12,FALSE)),"")</f>
        <v/>
      </c>
      <c r="H5" s="103" t="str">
        <f>IFERROR(IF(VLOOKUP($A5,'Annex 2 Designated EHV charges'!$D:$P,13,FALSE)=0,"",VLOOKUP($A5,'Annex 2 Designated EHV charges'!$D:$P,13,FALSE)),"")</f>
        <v/>
      </c>
    </row>
    <row r="6" spans="1:15" ht="12.75" customHeight="1" x14ac:dyDescent="0.2">
      <c r="A6" s="100" t="str">
        <f t="array" ref="A6">IFERROR(INDEX('Annex 2 Designated EHV charges'!$D$11:$D$259, MATCH(0, IF(ISBLANK('Annex 2 Designated EHV charges'!$D$11:$D$259),1, COUNTIF(A$4:$A5, 'Annex 2 Designated EHV charges'!$D$11:$D$259)), 0)),"")</f>
        <v/>
      </c>
      <c r="B6" s="99" t="str">
        <f>IF($A6="","",VLOOKUP($A6,'Annex 2 Designated EHV charges'!$D:$O,2,0))</f>
        <v/>
      </c>
      <c r="C6" s="100" t="str">
        <f>IF($A6="","",VLOOKUP($A6,'Annex 2 Designated EHV charges'!$D:$O,3,0))</f>
        <v/>
      </c>
      <c r="D6" s="99" t="str">
        <f>IF($A6="","",VLOOKUP($A6,'Annex 2 Designated EHV charges'!$D:$O,4,0))</f>
        <v/>
      </c>
      <c r="E6" s="101" t="str">
        <f>IFERROR(IF(VLOOKUP($A6,'Annex 2 Designated EHV charges'!$D:$O,10,FALSE)=0,"",VLOOKUP($A6,'Annex 2 Designated EHV charges'!$D:$O,10,FALSE)),"")</f>
        <v/>
      </c>
      <c r="F6" s="102" t="str">
        <f>IFERROR(IF(VLOOKUP($A6,'Annex 2 Designated EHV charges'!$D:$O,11,FALSE)=0,"",VLOOKUP($A6,'Annex 2 Designated EHV charges'!$D:$O,11,FALSE)),"")</f>
        <v/>
      </c>
      <c r="G6" s="103" t="str">
        <f>IFERROR(IF(VLOOKUP($A6,'Annex 2 Designated EHV charges'!$D:$O,12,FALSE)=0,"",VLOOKUP($A6,'Annex 2 Designated EHV charges'!$D:$O,12,FALSE)),"")</f>
        <v/>
      </c>
      <c r="H6" s="103" t="str">
        <f>IFERROR(IF(VLOOKUP($A6,'Annex 2 Designated EHV charges'!$D:$P,13,FALSE)=0,"",VLOOKUP($A6,'Annex 2 Designated EHV charges'!$D:$P,13,FALSE)),"")</f>
        <v/>
      </c>
    </row>
    <row r="7" spans="1:15" ht="12.75" customHeight="1" x14ac:dyDescent="0.2">
      <c r="A7" s="100" t="str">
        <f t="array" ref="A7">IFERROR(INDEX('Annex 2 Designated EHV charges'!$D$11:$D$259, MATCH(0, IF(ISBLANK('Annex 2 Designated EHV charges'!$D$11:$D$259),1, COUNTIF(A$4:$A6, 'Annex 2 Designated EHV charges'!$D$11:$D$259)), 0)),"")</f>
        <v/>
      </c>
      <c r="B7" s="99" t="str">
        <f>IF($A7="","",VLOOKUP($A7,'Annex 2 Designated EHV charges'!$D:$O,2,0))</f>
        <v/>
      </c>
      <c r="C7" s="100" t="str">
        <f>IF($A7="","",VLOOKUP($A7,'Annex 2 Designated EHV charges'!$D:$O,3,0))</f>
        <v/>
      </c>
      <c r="D7" s="99" t="str">
        <f>IF($A7="","",VLOOKUP($A7,'Annex 2 Designated EHV charges'!$D:$O,4,0))</f>
        <v/>
      </c>
      <c r="E7" s="101" t="str">
        <f>IFERROR(IF(VLOOKUP($A7,'Annex 2 Designated EHV charges'!$D:$O,10,FALSE)=0,"",VLOOKUP($A7,'Annex 2 Designated EHV charges'!$D:$O,10,FALSE)),"")</f>
        <v/>
      </c>
      <c r="F7" s="102" t="str">
        <f>IFERROR(IF(VLOOKUP($A7,'Annex 2 Designated EHV charges'!$D:$O,11,FALSE)=0,"",VLOOKUP($A7,'Annex 2 Designated EHV charges'!$D:$O,11,FALSE)),"")</f>
        <v/>
      </c>
      <c r="G7" s="103" t="str">
        <f>IFERROR(IF(VLOOKUP($A7,'Annex 2 Designated EHV charges'!$D:$O,12,FALSE)=0,"",VLOOKUP($A7,'Annex 2 Designated EHV charges'!$D:$O,12,FALSE)),"")</f>
        <v/>
      </c>
      <c r="H7" s="103" t="str">
        <f>IFERROR(IF(VLOOKUP($A7,'Annex 2 Designated EHV charges'!$D:$P,13,FALSE)=0,"",VLOOKUP($A7,'Annex 2 Designated EHV charges'!$D:$P,13,FALSE)),"")</f>
        <v/>
      </c>
    </row>
    <row r="8" spans="1:15" ht="12.75" customHeight="1" x14ac:dyDescent="0.2">
      <c r="A8" s="100" t="str">
        <f t="array" ref="A8">IFERROR(INDEX('Annex 2 Designated EHV charges'!$D$11:$D$259, MATCH(0, IF(ISBLANK('Annex 2 Designated EHV charges'!$D$11:$D$259),1, COUNTIF(A$4:$A7, 'Annex 2 Designated EHV charges'!$D$11:$D$259)), 0)),"")</f>
        <v/>
      </c>
      <c r="B8" s="99" t="str">
        <f>IF($A8="","",VLOOKUP($A8,'Annex 2 Designated EHV charges'!$D:$O,2,0))</f>
        <v/>
      </c>
      <c r="C8" s="100" t="str">
        <f>IF($A8="","",VLOOKUP($A8,'Annex 2 Designated EHV charges'!$D:$O,3,0))</f>
        <v/>
      </c>
      <c r="D8" s="99" t="str">
        <f>IF($A8="","",VLOOKUP($A8,'Annex 2 Designated EHV charges'!$D:$O,4,0))</f>
        <v/>
      </c>
      <c r="E8" s="101" t="str">
        <f>IFERROR(IF(VLOOKUP($A8,'Annex 2 Designated EHV charges'!$D:$O,10,FALSE)=0,"",VLOOKUP($A8,'Annex 2 Designated EHV charges'!$D:$O,10,FALSE)),"")</f>
        <v/>
      </c>
      <c r="F8" s="102" t="str">
        <f>IFERROR(IF(VLOOKUP($A8,'Annex 2 Designated EHV charges'!$D:$O,11,FALSE)=0,"",VLOOKUP($A8,'Annex 2 Designated EHV charges'!$D:$O,11,FALSE)),"")</f>
        <v/>
      </c>
      <c r="G8" s="103" t="str">
        <f>IFERROR(IF(VLOOKUP($A8,'Annex 2 Designated EHV charges'!$D:$O,12,FALSE)=0,"",VLOOKUP($A8,'Annex 2 Designated EHV charges'!$D:$O,12,FALSE)),"")</f>
        <v/>
      </c>
      <c r="H8" s="103" t="str">
        <f>IFERROR(IF(VLOOKUP($A8,'Annex 2 Designated EHV charges'!$D:$P,13,FALSE)=0,"",VLOOKUP($A8,'Annex 2 Designated EHV charges'!$D:$P,13,FALSE)),"")</f>
        <v/>
      </c>
    </row>
    <row r="9" spans="1:15" ht="12.75" customHeight="1" x14ac:dyDescent="0.2">
      <c r="A9" s="100" t="str">
        <f t="array" ref="A9">IFERROR(INDEX('Annex 2 Designated EHV charges'!$D$11:$D$259, MATCH(0, IF(ISBLANK('Annex 2 Designated EHV charges'!$D$11:$D$259),1, COUNTIF(A$4:$A8, 'Annex 2 Designated EHV charges'!$D$11:$D$259)), 0)),"")</f>
        <v/>
      </c>
      <c r="B9" s="99" t="str">
        <f>IF($A9="","",VLOOKUP($A9,'Annex 2 Designated EHV charges'!$D:$O,2,0))</f>
        <v/>
      </c>
      <c r="C9" s="100" t="str">
        <f>IF($A9="","",VLOOKUP($A9,'Annex 2 Designated EHV charges'!$D:$O,3,0))</f>
        <v/>
      </c>
      <c r="D9" s="99" t="str">
        <f>IF($A9="","",VLOOKUP($A9,'Annex 2 Designated EHV charges'!$D:$O,4,0))</f>
        <v/>
      </c>
      <c r="E9" s="101" t="str">
        <f>IFERROR(IF(VLOOKUP($A9,'Annex 2 Designated EHV charges'!$D:$O,10,FALSE)=0,"",VLOOKUP($A9,'Annex 2 Designated EHV charges'!$D:$O,10,FALSE)),"")</f>
        <v/>
      </c>
      <c r="F9" s="102" t="str">
        <f>IFERROR(IF(VLOOKUP($A9,'Annex 2 Designated EHV charges'!$D:$O,11,FALSE)=0,"",VLOOKUP($A9,'Annex 2 Designated EHV charges'!$D:$O,11,FALSE)),"")</f>
        <v/>
      </c>
      <c r="G9" s="103" t="str">
        <f>IFERROR(IF(VLOOKUP($A9,'Annex 2 Designated EHV charges'!$D:$O,12,FALSE)=0,"",VLOOKUP($A9,'Annex 2 Designated EHV charges'!$D:$O,12,FALSE)),"")</f>
        <v/>
      </c>
      <c r="H9" s="103" t="str">
        <f>IFERROR(IF(VLOOKUP($A9,'Annex 2 Designated EHV charges'!$D:$P,13,FALSE)=0,"",VLOOKUP($A9,'Annex 2 Designated EHV charges'!$D:$P,13,FALSE)),"")</f>
        <v/>
      </c>
    </row>
    <row r="10" spans="1:15" ht="12.75" customHeight="1" x14ac:dyDescent="0.2">
      <c r="A10" s="100" t="str">
        <f t="array" ref="A10">IFERROR(INDEX('Annex 2 Designated EHV charges'!$D$11:$D$259, MATCH(0, IF(ISBLANK('Annex 2 Designated EHV charges'!$D$11:$D$259),1, COUNTIF(A$4:$A9, 'Annex 2 Designated EHV charges'!$D$11:$D$259)), 0)),"")</f>
        <v/>
      </c>
      <c r="B10" s="99" t="str">
        <f>IF($A10="","",VLOOKUP($A10,'Annex 2 Designated EHV charges'!$D:$O,2,0))</f>
        <v/>
      </c>
      <c r="C10" s="100" t="str">
        <f>IF($A10="","",VLOOKUP($A10,'Annex 2 Designated EHV charges'!$D:$O,3,0))</f>
        <v/>
      </c>
      <c r="D10" s="99" t="str">
        <f>IF($A10="","",VLOOKUP($A10,'Annex 2 Designated EHV charges'!$D:$O,4,0))</f>
        <v/>
      </c>
      <c r="E10" s="101" t="str">
        <f>IFERROR(IF(VLOOKUP($A10,'Annex 2 Designated EHV charges'!$D:$O,10,FALSE)=0,"",VLOOKUP($A10,'Annex 2 Designated EHV charges'!$D:$O,10,FALSE)),"")</f>
        <v/>
      </c>
      <c r="F10" s="102" t="str">
        <f>IFERROR(IF(VLOOKUP($A10,'Annex 2 Designated EHV charges'!$D:$O,11,FALSE)=0,"",VLOOKUP($A10,'Annex 2 Designated EHV charges'!$D:$O,11,FALSE)),"")</f>
        <v/>
      </c>
      <c r="G10" s="103" t="str">
        <f>IFERROR(IF(VLOOKUP($A10,'Annex 2 Designated EHV charges'!$D:$O,12,FALSE)=0,"",VLOOKUP($A10,'Annex 2 Designated EHV charges'!$D:$O,12,FALSE)),"")</f>
        <v/>
      </c>
      <c r="H10" s="103" t="str">
        <f>IFERROR(IF(VLOOKUP($A10,'Annex 2 Designated EHV charges'!$D:$P,13,FALSE)=0,"",VLOOKUP($A10,'Annex 2 Designated EHV charges'!$D:$P,13,FALSE)),"")</f>
        <v/>
      </c>
    </row>
    <row r="11" spans="1:15" ht="12.75" customHeight="1" x14ac:dyDescent="0.2">
      <c r="A11" s="100" t="str">
        <f t="array" ref="A11">IFERROR(INDEX('Annex 2 Designated EHV charges'!$D$11:$D$259, MATCH(0, IF(ISBLANK('Annex 2 Designated EHV charges'!$D$11:$D$259),1, COUNTIF(A$4:$A10, 'Annex 2 Designated EHV charges'!$D$11:$D$259)), 0)),"")</f>
        <v/>
      </c>
      <c r="B11" s="99" t="str">
        <f>IF($A11="","",VLOOKUP($A11,'Annex 2 Designated EHV charges'!$D:$O,2,0))</f>
        <v/>
      </c>
      <c r="C11" s="100" t="str">
        <f>IF($A11="","",VLOOKUP($A11,'Annex 2 Designated EHV charges'!$D:$O,3,0))</f>
        <v/>
      </c>
      <c r="D11" s="99" t="str">
        <f>IF($A11="","",VLOOKUP($A11,'Annex 2 Designated EHV charges'!$D:$O,4,0))</f>
        <v/>
      </c>
      <c r="E11" s="101" t="str">
        <f>IFERROR(IF(VLOOKUP($A11,'Annex 2 Designated EHV charges'!$D:$O,10,FALSE)=0,"",VLOOKUP($A11,'Annex 2 Designated EHV charges'!$D:$O,10,FALSE)),"")</f>
        <v/>
      </c>
      <c r="F11" s="102" t="str">
        <f>IFERROR(IF(VLOOKUP($A11,'Annex 2 Designated EHV charges'!$D:$O,11,FALSE)=0,"",VLOOKUP($A11,'Annex 2 Designated EHV charges'!$D:$O,11,FALSE)),"")</f>
        <v/>
      </c>
      <c r="G11" s="103" t="str">
        <f>IFERROR(IF(VLOOKUP($A11,'Annex 2 Designated EHV charges'!$D:$O,12,FALSE)=0,"",VLOOKUP($A11,'Annex 2 Designated EHV charges'!$D:$O,12,FALSE)),"")</f>
        <v/>
      </c>
      <c r="H11" s="103" t="str">
        <f>IFERROR(IF(VLOOKUP($A11,'Annex 2 Designated EHV charges'!$D:$P,13,FALSE)=0,"",VLOOKUP($A11,'Annex 2 Designated EHV charges'!$D:$P,13,FALSE)),"")</f>
        <v/>
      </c>
    </row>
    <row r="12" spans="1:15" ht="12.75" customHeight="1" x14ac:dyDescent="0.2">
      <c r="A12" s="100" t="str">
        <f t="array" ref="A12">IFERROR(INDEX('Annex 2 Designated EHV charges'!$D$11:$D$259, MATCH(0, IF(ISBLANK('Annex 2 Designated EHV charges'!$D$11:$D$259),1, COUNTIF(A$4:$A11, 'Annex 2 Designated EHV charges'!$D$11:$D$259)), 0)),"")</f>
        <v/>
      </c>
      <c r="B12" s="99" t="str">
        <f>IF($A12="","",VLOOKUP($A12,'Annex 2 Designated EHV charges'!$D:$O,2,0))</f>
        <v/>
      </c>
      <c r="C12" s="100" t="str">
        <f>IF($A12="","",VLOOKUP($A12,'Annex 2 Designated EHV charges'!$D:$O,3,0))</f>
        <v/>
      </c>
      <c r="D12" s="99" t="str">
        <f>IF($A12="","",VLOOKUP($A12,'Annex 2 Designated EHV charges'!$D:$O,4,0))</f>
        <v/>
      </c>
      <c r="E12" s="101" t="str">
        <f>IFERROR(IF(VLOOKUP($A12,'Annex 2 Designated EHV charges'!$D:$O,10,FALSE)=0,"",VLOOKUP($A12,'Annex 2 Designated EHV charges'!$D:$O,10,FALSE)),"")</f>
        <v/>
      </c>
      <c r="F12" s="102" t="str">
        <f>IFERROR(IF(VLOOKUP($A12,'Annex 2 Designated EHV charges'!$D:$O,11,FALSE)=0,"",VLOOKUP($A12,'Annex 2 Designated EHV charges'!$D:$O,11,FALSE)),"")</f>
        <v/>
      </c>
      <c r="G12" s="103" t="str">
        <f>IFERROR(IF(VLOOKUP($A12,'Annex 2 Designated EHV charges'!$D:$O,12,FALSE)=0,"",VLOOKUP($A12,'Annex 2 Designated EHV charges'!$D:$O,12,FALSE)),"")</f>
        <v/>
      </c>
      <c r="H12" s="103" t="str">
        <f>IFERROR(IF(VLOOKUP($A12,'Annex 2 Designated EHV charges'!$D:$P,13,FALSE)=0,"",VLOOKUP($A12,'Annex 2 Designated EHV charges'!$D:$P,13,FALSE)),"")</f>
        <v/>
      </c>
    </row>
    <row r="13" spans="1:15" ht="12.75" customHeight="1" x14ac:dyDescent="0.2">
      <c r="A13" s="100" t="str">
        <f t="array" ref="A13">IFERROR(INDEX('Annex 2 Designated EHV charges'!$D$11:$D$259, MATCH(0, IF(ISBLANK('Annex 2 Designated EHV charges'!$D$11:$D$259),1, COUNTIF(A$4:$A12, 'Annex 2 Designated EHV charges'!$D$11:$D$259)), 0)),"")</f>
        <v/>
      </c>
      <c r="B13" s="99" t="str">
        <f>IF($A13="","",VLOOKUP($A13,'Annex 2 Designated EHV charges'!$D:$O,2,0))</f>
        <v/>
      </c>
      <c r="C13" s="100" t="str">
        <f>IF($A13="","",VLOOKUP($A13,'Annex 2 Designated EHV charges'!$D:$O,3,0))</f>
        <v/>
      </c>
      <c r="D13" s="99" t="str">
        <f>IF($A13="","",VLOOKUP($A13,'Annex 2 Designated EHV charges'!$D:$O,4,0))</f>
        <v/>
      </c>
      <c r="E13" s="101" t="str">
        <f>IFERROR(IF(VLOOKUP($A13,'Annex 2 Designated EHV charges'!$D:$O,10,FALSE)=0,"",VLOOKUP($A13,'Annex 2 Designated EHV charges'!$D:$O,10,FALSE)),"")</f>
        <v/>
      </c>
      <c r="F13" s="102" t="str">
        <f>IFERROR(IF(VLOOKUP($A13,'Annex 2 Designated EHV charges'!$D:$O,11,FALSE)=0,"",VLOOKUP($A13,'Annex 2 Designated EHV charges'!$D:$O,11,FALSE)),"")</f>
        <v/>
      </c>
      <c r="G13" s="103" t="str">
        <f>IFERROR(IF(VLOOKUP($A13,'Annex 2 Designated EHV charges'!$D:$O,12,FALSE)=0,"",VLOOKUP($A13,'Annex 2 Designated EHV charges'!$D:$O,12,FALSE)),"")</f>
        <v/>
      </c>
      <c r="H13" s="103" t="str">
        <f>IFERROR(IF(VLOOKUP($A13,'Annex 2 Designated EHV charges'!$D:$P,13,FALSE)=0,"",VLOOKUP($A13,'Annex 2 Designated EHV charges'!$D:$P,13,FALSE)),"")</f>
        <v/>
      </c>
    </row>
    <row r="14" spans="1:15" ht="12.75" customHeight="1" x14ac:dyDescent="0.2">
      <c r="A14" s="100" t="str">
        <f t="array" ref="A14">IFERROR(INDEX('Annex 2 Designated EHV charges'!$D$11:$D$259, MATCH(0, IF(ISBLANK('Annex 2 Designated EHV charges'!$D$11:$D$259),1, COUNTIF(A$4:$A13, 'Annex 2 Designated EHV charges'!$D$11:$D$259)), 0)),"")</f>
        <v/>
      </c>
      <c r="B14" s="99" t="str">
        <f>IF($A14="","",VLOOKUP($A14,'Annex 2 Designated EHV charges'!$D:$O,2,0))</f>
        <v/>
      </c>
      <c r="C14" s="100" t="str">
        <f>IF($A14="","",VLOOKUP($A14,'Annex 2 Designated EHV charges'!$D:$O,3,0))</f>
        <v/>
      </c>
      <c r="D14" s="99" t="str">
        <f>IF($A14="","",VLOOKUP($A14,'Annex 2 Designated EHV charges'!$D:$O,4,0))</f>
        <v/>
      </c>
      <c r="E14" s="101" t="str">
        <f>IFERROR(IF(VLOOKUP($A14,'Annex 2 Designated EHV charges'!$D:$O,10,FALSE)=0,"",VLOOKUP($A14,'Annex 2 Designated EHV charges'!$D:$O,10,FALSE)),"")</f>
        <v/>
      </c>
      <c r="F14" s="102" t="str">
        <f>IFERROR(IF(VLOOKUP($A14,'Annex 2 Designated EHV charges'!$D:$O,11,FALSE)=0,"",VLOOKUP($A14,'Annex 2 Designated EHV charges'!$D:$O,11,FALSE)),"")</f>
        <v/>
      </c>
      <c r="G14" s="103" t="str">
        <f>IFERROR(IF(VLOOKUP($A14,'Annex 2 Designated EHV charges'!$D:$O,12,FALSE)=0,"",VLOOKUP($A14,'Annex 2 Designated EHV charges'!$D:$O,12,FALSE)),"")</f>
        <v/>
      </c>
      <c r="H14" s="103" t="str">
        <f>IFERROR(IF(VLOOKUP($A14,'Annex 2 Designated EHV charges'!$D:$P,13,FALSE)=0,"",VLOOKUP($A14,'Annex 2 Designated EHV charges'!$D:$P,13,FALSE)),"")</f>
        <v/>
      </c>
    </row>
    <row r="15" spans="1:15" ht="12.75" customHeight="1" x14ac:dyDescent="0.2">
      <c r="A15" s="100" t="str">
        <f t="array" ref="A15">IFERROR(INDEX('Annex 2 Designated EHV charges'!$D$11:$D$259, MATCH(0, IF(ISBLANK('Annex 2 Designated EHV charges'!$D$11:$D$259),1, COUNTIF(A$4:$A14, 'Annex 2 Designated EHV charges'!$D$11:$D$259)), 0)),"")</f>
        <v/>
      </c>
      <c r="B15" s="99" t="str">
        <f>IF($A15="","",VLOOKUP($A15,'Annex 2 Designated EHV charges'!$D:$O,2,0))</f>
        <v/>
      </c>
      <c r="C15" s="100" t="str">
        <f>IF($A15="","",VLOOKUP($A15,'Annex 2 Designated EHV charges'!$D:$O,3,0))</f>
        <v/>
      </c>
      <c r="D15" s="99" t="str">
        <f>IF($A15="","",VLOOKUP($A15,'Annex 2 Designated EHV charges'!$D:$O,4,0))</f>
        <v/>
      </c>
      <c r="E15" s="101" t="str">
        <f>IFERROR(IF(VLOOKUP($A15,'Annex 2 Designated EHV charges'!$D:$O,10,FALSE)=0,"",VLOOKUP($A15,'Annex 2 Designated EHV charges'!$D:$O,10,FALSE)),"")</f>
        <v/>
      </c>
      <c r="F15" s="102" t="str">
        <f>IFERROR(IF(VLOOKUP($A15,'Annex 2 Designated EHV charges'!$D:$O,11,FALSE)=0,"",VLOOKUP($A15,'Annex 2 Designated EHV charges'!$D:$O,11,FALSE)),"")</f>
        <v/>
      </c>
      <c r="G15" s="103" t="str">
        <f>IFERROR(IF(VLOOKUP($A15,'Annex 2 Designated EHV charges'!$D:$O,12,FALSE)=0,"",VLOOKUP($A15,'Annex 2 Designated EHV charges'!$D:$O,12,FALSE)),"")</f>
        <v/>
      </c>
      <c r="H15" s="103" t="str">
        <f>IFERROR(IF(VLOOKUP($A15,'Annex 2 Designated EHV charges'!$D:$P,13,FALSE)=0,"",VLOOKUP($A15,'Annex 2 Designated EHV charges'!$D:$P,13,FALSE)),"")</f>
        <v/>
      </c>
    </row>
    <row r="16" spans="1:15" ht="12.75" customHeight="1" x14ac:dyDescent="0.2">
      <c r="A16" s="100" t="str">
        <f t="array" ref="A16">IFERROR(INDEX('Annex 2 Designated EHV charges'!$D$11:$D$259, MATCH(0, IF(ISBLANK('Annex 2 Designated EHV charges'!$D$11:$D$259),1, COUNTIF(A$4:$A15, 'Annex 2 Designated EHV charges'!$D$11:$D$259)), 0)),"")</f>
        <v/>
      </c>
      <c r="B16" s="99" t="str">
        <f>IF($A16="","",VLOOKUP($A16,'Annex 2 Designated EHV charges'!$D:$O,2,0))</f>
        <v/>
      </c>
      <c r="C16" s="100" t="str">
        <f>IF($A16="","",VLOOKUP($A16,'Annex 2 Designated EHV charges'!$D:$O,3,0))</f>
        <v/>
      </c>
      <c r="D16" s="99" t="str">
        <f>IF($A16="","",VLOOKUP($A16,'Annex 2 Designated EHV charges'!$D:$O,4,0))</f>
        <v/>
      </c>
      <c r="E16" s="101" t="str">
        <f>IFERROR(IF(VLOOKUP($A16,'Annex 2 Designated EHV charges'!$D:$O,10,FALSE)=0,"",VLOOKUP($A16,'Annex 2 Designated EHV charges'!$D:$O,10,FALSE)),"")</f>
        <v/>
      </c>
      <c r="F16" s="102" t="str">
        <f>IFERROR(IF(VLOOKUP($A16,'Annex 2 Designated EHV charges'!$D:$O,11,FALSE)=0,"",VLOOKUP($A16,'Annex 2 Designated EHV charges'!$D:$O,11,FALSE)),"")</f>
        <v/>
      </c>
      <c r="G16" s="103" t="str">
        <f>IFERROR(IF(VLOOKUP($A16,'Annex 2 Designated EHV charges'!$D:$O,12,FALSE)=0,"",VLOOKUP($A16,'Annex 2 Designated EHV charges'!$D:$O,12,FALSE)),"")</f>
        <v/>
      </c>
      <c r="H16" s="103" t="str">
        <f>IFERROR(IF(VLOOKUP($A16,'Annex 2 Designated EHV charges'!$D:$P,13,FALSE)=0,"",VLOOKUP($A16,'Annex 2 Designated EHV charges'!$D:$P,13,FALSE)),"")</f>
        <v/>
      </c>
    </row>
    <row r="17" spans="1:8" ht="12.75" customHeight="1" x14ac:dyDescent="0.2">
      <c r="A17" s="100" t="str">
        <f t="array" ref="A17">IFERROR(INDEX('Annex 2 Designated EHV charges'!$D$11:$D$259, MATCH(0, IF(ISBLANK('Annex 2 Designated EHV charges'!$D$11:$D$259),1, COUNTIF(A$4:$A16, 'Annex 2 Designated EHV charges'!$D$11:$D$259)), 0)),"")</f>
        <v/>
      </c>
      <c r="B17" s="99" t="str">
        <f>IF($A17="","",VLOOKUP($A17,'Annex 2 Designated EHV charges'!$D:$O,2,0))</f>
        <v/>
      </c>
      <c r="C17" s="100" t="str">
        <f>IF($A17="","",VLOOKUP($A17,'Annex 2 Designated EHV charges'!$D:$O,3,0))</f>
        <v/>
      </c>
      <c r="D17" s="99" t="str">
        <f>IF($A17="","",VLOOKUP($A17,'Annex 2 Designated EHV charges'!$D:$O,4,0))</f>
        <v/>
      </c>
      <c r="E17" s="101" t="str">
        <f>IFERROR(IF(VLOOKUP($A17,'Annex 2 Designated EHV charges'!$D:$O,10,FALSE)=0,"",VLOOKUP($A17,'Annex 2 Designated EHV charges'!$D:$O,10,FALSE)),"")</f>
        <v/>
      </c>
      <c r="F17" s="102" t="str">
        <f>IFERROR(IF(VLOOKUP($A17,'Annex 2 Designated EHV charges'!$D:$O,11,FALSE)=0,"",VLOOKUP($A17,'Annex 2 Designated EHV charges'!$D:$O,11,FALSE)),"")</f>
        <v/>
      </c>
      <c r="G17" s="103" t="str">
        <f>IFERROR(IF(VLOOKUP($A17,'Annex 2 Designated EHV charges'!$D:$O,12,FALSE)=0,"",VLOOKUP($A17,'Annex 2 Designated EHV charges'!$D:$O,12,FALSE)),"")</f>
        <v/>
      </c>
      <c r="H17" s="103" t="str">
        <f>IFERROR(IF(VLOOKUP($A17,'Annex 2 Designated EHV charges'!$D:$P,13,FALSE)=0,"",VLOOKUP($A17,'Annex 2 Designated EHV charges'!$D:$P,13,FALSE)),"")</f>
        <v/>
      </c>
    </row>
    <row r="18" spans="1:8" ht="12.75" customHeight="1" x14ac:dyDescent="0.2">
      <c r="A18" s="100" t="str">
        <f t="array" ref="A18">IFERROR(INDEX('Annex 2 Designated EHV charges'!$D$11:$D$259, MATCH(0, IF(ISBLANK('Annex 2 Designated EHV charges'!$D$11:$D$259),1, COUNTIF(A$4:$A17, 'Annex 2 Designated EHV charges'!$D$11:$D$259)), 0)),"")</f>
        <v/>
      </c>
      <c r="B18" s="99" t="str">
        <f>IF($A18="","",VLOOKUP($A18,'Annex 2 Designated EHV charges'!$D:$O,2,0))</f>
        <v/>
      </c>
      <c r="C18" s="100" t="str">
        <f>IF($A18="","",VLOOKUP($A18,'Annex 2 Designated EHV charges'!$D:$O,3,0))</f>
        <v/>
      </c>
      <c r="D18" s="99" t="str">
        <f>IF($A18="","",VLOOKUP($A18,'Annex 2 Designated EHV charges'!$D:$O,4,0))</f>
        <v/>
      </c>
      <c r="E18" s="101" t="str">
        <f>IFERROR(IF(VLOOKUP($A18,'Annex 2 Designated EHV charges'!$D:$O,10,FALSE)=0,"",VLOOKUP($A18,'Annex 2 Designated EHV charges'!$D:$O,10,FALSE)),"")</f>
        <v/>
      </c>
      <c r="F18" s="102" t="str">
        <f>IFERROR(IF(VLOOKUP($A18,'Annex 2 Designated EHV charges'!$D:$O,11,FALSE)=0,"",VLOOKUP($A18,'Annex 2 Designated EHV charges'!$D:$O,11,FALSE)),"")</f>
        <v/>
      </c>
      <c r="G18" s="103" t="str">
        <f>IFERROR(IF(VLOOKUP($A18,'Annex 2 Designated EHV charges'!$D:$O,12,FALSE)=0,"",VLOOKUP($A18,'Annex 2 Designated EHV charges'!$D:$O,12,FALSE)),"")</f>
        <v/>
      </c>
      <c r="H18" s="103" t="str">
        <f>IFERROR(IF(VLOOKUP($A18,'Annex 2 Designated EHV charges'!$D:$P,13,FALSE)=0,"",VLOOKUP($A18,'Annex 2 Designated EHV charges'!$D:$P,13,FALSE)),"")</f>
        <v/>
      </c>
    </row>
    <row r="19" spans="1:8" ht="12.75" customHeight="1" x14ac:dyDescent="0.2">
      <c r="A19" s="100" t="str">
        <f t="array" ref="A19">IFERROR(INDEX('Annex 2 Designated EHV charges'!$D$11:$D$259, MATCH(0, IF(ISBLANK('Annex 2 Designated EHV charges'!$D$11:$D$259),1, COUNTIF(A$4:$A18, 'Annex 2 Designated EHV charges'!$D$11:$D$259)), 0)),"")</f>
        <v/>
      </c>
      <c r="B19" s="99" t="str">
        <f>IF($A19="","",VLOOKUP($A19,'Annex 2 Designated EHV charges'!$D:$O,2,0))</f>
        <v/>
      </c>
      <c r="C19" s="100" t="str">
        <f>IF($A19="","",VLOOKUP($A19,'Annex 2 Designated EHV charges'!$D:$O,3,0))</f>
        <v/>
      </c>
      <c r="D19" s="99" t="str">
        <f>IF($A19="","",VLOOKUP($A19,'Annex 2 Designated EHV charges'!$D:$O,4,0))</f>
        <v/>
      </c>
      <c r="E19" s="101" t="str">
        <f>IFERROR(IF(VLOOKUP($A19,'Annex 2 Designated EHV charges'!$D:$O,10,FALSE)=0,"",VLOOKUP($A19,'Annex 2 Designated EHV charges'!$D:$O,10,FALSE)),"")</f>
        <v/>
      </c>
      <c r="F19" s="102" t="str">
        <f>IFERROR(IF(VLOOKUP($A19,'Annex 2 Designated EHV charges'!$D:$O,11,FALSE)=0,"",VLOOKUP($A19,'Annex 2 Designated EHV charges'!$D:$O,11,FALSE)),"")</f>
        <v/>
      </c>
      <c r="G19" s="103" t="str">
        <f>IFERROR(IF(VLOOKUP($A19,'Annex 2 Designated EHV charges'!$D:$O,12,FALSE)=0,"",VLOOKUP($A19,'Annex 2 Designated EHV charges'!$D:$O,12,FALSE)),"")</f>
        <v/>
      </c>
      <c r="H19" s="103" t="str">
        <f>IFERROR(IF(VLOOKUP($A19,'Annex 2 Designated EHV charges'!$D:$P,13,FALSE)=0,"",VLOOKUP($A19,'Annex 2 Designated EHV charges'!$D:$P,13,FALSE)),"")</f>
        <v/>
      </c>
    </row>
    <row r="20" spans="1:8" ht="12.75" customHeight="1" x14ac:dyDescent="0.2">
      <c r="A20" s="100" t="str">
        <f t="array" ref="A20">IFERROR(INDEX('Annex 2 Designated EHV charges'!$D$11:$D$259, MATCH(0, IF(ISBLANK('Annex 2 Designated EHV charges'!$D$11:$D$259),1, COUNTIF(A$4:$A19, 'Annex 2 Designated EHV charges'!$D$11:$D$259)), 0)),"")</f>
        <v/>
      </c>
      <c r="B20" s="99" t="str">
        <f>IF($A20="","",VLOOKUP($A20,'Annex 2 Designated EHV charges'!$D:$O,2,0))</f>
        <v/>
      </c>
      <c r="C20" s="100" t="str">
        <f>IF($A20="","",VLOOKUP($A20,'Annex 2 Designated EHV charges'!$D:$O,3,0))</f>
        <v/>
      </c>
      <c r="D20" s="99" t="str">
        <f>IF($A20="","",VLOOKUP($A20,'Annex 2 Designated EHV charges'!$D:$O,4,0))</f>
        <v/>
      </c>
      <c r="E20" s="101" t="str">
        <f>IFERROR(IF(VLOOKUP($A20,'Annex 2 Designated EHV charges'!$D:$O,10,FALSE)=0,"",VLOOKUP($A20,'Annex 2 Designated EHV charges'!$D:$O,10,FALSE)),"")</f>
        <v/>
      </c>
      <c r="F20" s="102" t="str">
        <f>IFERROR(IF(VLOOKUP($A20,'Annex 2 Designated EHV charges'!$D:$O,11,FALSE)=0,"",VLOOKUP($A20,'Annex 2 Designated EHV charges'!$D:$O,11,FALSE)),"")</f>
        <v/>
      </c>
      <c r="G20" s="103" t="str">
        <f>IFERROR(IF(VLOOKUP($A20,'Annex 2 Designated EHV charges'!$D:$O,12,FALSE)=0,"",VLOOKUP($A20,'Annex 2 Designated EHV charges'!$D:$O,12,FALSE)),"")</f>
        <v/>
      </c>
      <c r="H20" s="103" t="str">
        <f>IFERROR(IF(VLOOKUP($A20,'Annex 2 Designated EHV charges'!$D:$P,13,FALSE)=0,"",VLOOKUP($A20,'Annex 2 Designated EHV charges'!$D:$P,13,FALSE)),"")</f>
        <v/>
      </c>
    </row>
    <row r="21" spans="1:8" ht="12.75" customHeight="1" x14ac:dyDescent="0.2">
      <c r="A21" s="100" t="str">
        <f t="array" ref="A21">IFERROR(INDEX('Annex 2 Designated EHV charges'!$D$11:$D$259, MATCH(0, IF(ISBLANK('Annex 2 Designated EHV charges'!$D$11:$D$259),1, COUNTIF(A$4:$A20, 'Annex 2 Designated EHV charges'!$D$11:$D$259)), 0)),"")</f>
        <v/>
      </c>
      <c r="B21" s="99" t="str">
        <f>IF($A21="","",VLOOKUP($A21,'Annex 2 Designated EHV charges'!$D:$O,2,0))</f>
        <v/>
      </c>
      <c r="C21" s="100" t="str">
        <f>IF($A21="","",VLOOKUP($A21,'Annex 2 Designated EHV charges'!$D:$O,3,0))</f>
        <v/>
      </c>
      <c r="D21" s="99" t="str">
        <f>IF($A21="","",VLOOKUP($A21,'Annex 2 Designated EHV charges'!$D:$O,4,0))</f>
        <v/>
      </c>
      <c r="E21" s="101" t="str">
        <f>IFERROR(IF(VLOOKUP($A21,'Annex 2 Designated EHV charges'!$D:$O,10,FALSE)=0,"",VLOOKUP($A21,'Annex 2 Designated EHV charges'!$D:$O,10,FALSE)),"")</f>
        <v/>
      </c>
      <c r="F21" s="102" t="str">
        <f>IFERROR(IF(VLOOKUP($A21,'Annex 2 Designated EHV charges'!$D:$O,11,FALSE)=0,"",VLOOKUP($A21,'Annex 2 Designated EHV charges'!$D:$O,11,FALSE)),"")</f>
        <v/>
      </c>
      <c r="G21" s="103" t="str">
        <f>IFERROR(IF(VLOOKUP($A21,'Annex 2 Designated EHV charges'!$D:$O,12,FALSE)=0,"",VLOOKUP($A21,'Annex 2 Designated EHV charges'!$D:$O,12,FALSE)),"")</f>
        <v/>
      </c>
      <c r="H21" s="103" t="str">
        <f>IFERROR(IF(VLOOKUP($A21,'Annex 2 Designated EHV charges'!$D:$P,13,FALSE)=0,"",VLOOKUP($A21,'Annex 2 Designated EHV charges'!$D:$P,13,FALSE)),"")</f>
        <v/>
      </c>
    </row>
    <row r="22" spans="1:8" ht="12.75" customHeight="1" x14ac:dyDescent="0.2">
      <c r="A22" s="100" t="str">
        <f t="array" ref="A22">IFERROR(INDEX('Annex 2 Designated EHV charges'!$D$11:$D$259, MATCH(0, IF(ISBLANK('Annex 2 Designated EHV charges'!$D$11:$D$259),1, COUNTIF(A$4:$A21, 'Annex 2 Designated EHV charges'!$D$11:$D$259)), 0)),"")</f>
        <v/>
      </c>
      <c r="B22" s="99" t="str">
        <f>IF($A22="","",VLOOKUP($A22,'Annex 2 Designated EHV charges'!$D:$O,2,0))</f>
        <v/>
      </c>
      <c r="C22" s="100" t="str">
        <f>IF($A22="","",VLOOKUP($A22,'Annex 2 Designated EHV charges'!$D:$O,3,0))</f>
        <v/>
      </c>
      <c r="D22" s="99" t="str">
        <f>IF($A22="","",VLOOKUP($A22,'Annex 2 Designated EHV charges'!$D:$O,4,0))</f>
        <v/>
      </c>
      <c r="E22" s="101" t="str">
        <f>IFERROR(IF(VLOOKUP($A22,'Annex 2 Designated EHV charges'!$D:$O,10,FALSE)=0,"",VLOOKUP($A22,'Annex 2 Designated EHV charges'!$D:$O,10,FALSE)),"")</f>
        <v/>
      </c>
      <c r="F22" s="102" t="str">
        <f>IFERROR(IF(VLOOKUP($A22,'Annex 2 Designated EHV charges'!$D:$O,11,FALSE)=0,"",VLOOKUP($A22,'Annex 2 Designated EHV charges'!$D:$O,11,FALSE)),"")</f>
        <v/>
      </c>
      <c r="G22" s="103" t="str">
        <f>IFERROR(IF(VLOOKUP($A22,'Annex 2 Designated EHV charges'!$D:$O,12,FALSE)=0,"",VLOOKUP($A22,'Annex 2 Designated EHV charges'!$D:$O,12,FALSE)),"")</f>
        <v/>
      </c>
      <c r="H22" s="103" t="str">
        <f>IFERROR(IF(VLOOKUP($A22,'Annex 2 Designated EHV charges'!$D:$P,13,FALSE)=0,"",VLOOKUP($A22,'Annex 2 Designated EHV charges'!$D:$P,13,FALSE)),"")</f>
        <v/>
      </c>
    </row>
    <row r="23" spans="1:8" ht="12.75" customHeight="1" x14ac:dyDescent="0.2">
      <c r="A23" s="100" t="str">
        <f t="array" ref="A23">IFERROR(INDEX('Annex 2 Designated EHV charges'!$D$11:$D$259, MATCH(0, IF(ISBLANK('Annex 2 Designated EHV charges'!$D$11:$D$259),1, COUNTIF(A$4:$A22, 'Annex 2 Designated EHV charges'!$D$11:$D$259)), 0)),"")</f>
        <v/>
      </c>
      <c r="B23" s="99" t="str">
        <f>IF($A23="","",VLOOKUP($A23,'Annex 2 Designated EHV charges'!$D:$O,2,0))</f>
        <v/>
      </c>
      <c r="C23" s="100" t="str">
        <f>IF($A23="","",VLOOKUP($A23,'Annex 2 Designated EHV charges'!$D:$O,3,0))</f>
        <v/>
      </c>
      <c r="D23" s="99" t="str">
        <f>IF($A23="","",VLOOKUP($A23,'Annex 2 Designated EHV charges'!$D:$O,4,0))</f>
        <v/>
      </c>
      <c r="E23" s="101" t="str">
        <f>IFERROR(IF(VLOOKUP($A23,'Annex 2 Designated EHV charges'!$D:$O,10,FALSE)=0,"",VLOOKUP($A23,'Annex 2 Designated EHV charges'!$D:$O,10,FALSE)),"")</f>
        <v/>
      </c>
      <c r="F23" s="102" t="str">
        <f>IFERROR(IF(VLOOKUP($A23,'Annex 2 Designated EHV charges'!$D:$O,11,FALSE)=0,"",VLOOKUP($A23,'Annex 2 Designated EHV charges'!$D:$O,11,FALSE)),"")</f>
        <v/>
      </c>
      <c r="G23" s="103" t="str">
        <f>IFERROR(IF(VLOOKUP($A23,'Annex 2 Designated EHV charges'!$D:$O,12,FALSE)=0,"",VLOOKUP($A23,'Annex 2 Designated EHV charges'!$D:$O,12,FALSE)),"")</f>
        <v/>
      </c>
      <c r="H23" s="103" t="str">
        <f>IFERROR(IF(VLOOKUP($A23,'Annex 2 Designated EHV charges'!$D:$P,13,FALSE)=0,"",VLOOKUP($A23,'Annex 2 Designated EHV charges'!$D:$P,13,FALSE)),"")</f>
        <v/>
      </c>
    </row>
    <row r="24" spans="1:8" ht="12.75" customHeight="1" x14ac:dyDescent="0.2">
      <c r="A24" s="100" t="str">
        <f t="array" ref="A24">IFERROR(INDEX('Annex 2 Designated EHV charges'!$D$11:$D$259, MATCH(0, IF(ISBLANK('Annex 2 Designated EHV charges'!$D$11:$D$259),1, COUNTIF(A$4:$A23, 'Annex 2 Designated EHV charges'!$D$11:$D$259)), 0)),"")</f>
        <v/>
      </c>
      <c r="B24" s="99" t="str">
        <f>IF($A24="","",VLOOKUP($A24,'Annex 2 Designated EHV charges'!$D:$O,2,0))</f>
        <v/>
      </c>
      <c r="C24" s="100" t="str">
        <f>IF($A24="","",VLOOKUP($A24,'Annex 2 Designated EHV charges'!$D:$O,3,0))</f>
        <v/>
      </c>
      <c r="D24" s="99" t="str">
        <f>IF($A24="","",VLOOKUP($A24,'Annex 2 Designated EHV charges'!$D:$O,4,0))</f>
        <v/>
      </c>
      <c r="E24" s="101" t="str">
        <f>IFERROR(IF(VLOOKUP($A24,'Annex 2 Designated EHV charges'!$D:$O,10,FALSE)=0,"",VLOOKUP($A24,'Annex 2 Designated EHV charges'!$D:$O,10,FALSE)),"")</f>
        <v/>
      </c>
      <c r="F24" s="102" t="str">
        <f>IFERROR(IF(VLOOKUP($A24,'Annex 2 Designated EHV charges'!$D:$O,11,FALSE)=0,"",VLOOKUP($A24,'Annex 2 Designated EHV charges'!$D:$O,11,FALSE)),"")</f>
        <v/>
      </c>
      <c r="G24" s="103" t="str">
        <f>IFERROR(IF(VLOOKUP($A24,'Annex 2 Designated EHV charges'!$D:$O,12,FALSE)=0,"",VLOOKUP($A24,'Annex 2 Designated EHV charges'!$D:$O,12,FALSE)),"")</f>
        <v/>
      </c>
      <c r="H24" s="103" t="str">
        <f>IFERROR(IF(VLOOKUP($A24,'Annex 2 Designated EHV charges'!$D:$P,13,FALSE)=0,"",VLOOKUP($A24,'Annex 2 Designated EHV charges'!$D:$P,13,FALSE)),"")</f>
        <v/>
      </c>
    </row>
    <row r="25" spans="1:8" ht="12.75" customHeight="1" x14ac:dyDescent="0.2">
      <c r="A25" s="100" t="str">
        <f t="array" ref="A25">IFERROR(INDEX('Annex 2 Designated EHV charges'!$D$11:$D$259, MATCH(0, IF(ISBLANK('Annex 2 Designated EHV charges'!$D$11:$D$259),1, COUNTIF(A$4:$A24, 'Annex 2 Designated EHV charges'!$D$11:$D$259)), 0)),"")</f>
        <v/>
      </c>
      <c r="B25" s="99" t="str">
        <f>IF($A25="","",VLOOKUP($A25,'Annex 2 Designated EHV charges'!$D:$O,2,0))</f>
        <v/>
      </c>
      <c r="C25" s="100" t="str">
        <f>IF($A25="","",VLOOKUP($A25,'Annex 2 Designated EHV charges'!$D:$O,3,0))</f>
        <v/>
      </c>
      <c r="D25" s="99" t="str">
        <f>IF($A25="","",VLOOKUP($A25,'Annex 2 Designated EHV charges'!$D:$O,4,0))</f>
        <v/>
      </c>
      <c r="E25" s="101" t="str">
        <f>IFERROR(IF(VLOOKUP($A25,'Annex 2 Designated EHV charges'!$D:$O,10,FALSE)=0,"",VLOOKUP($A25,'Annex 2 Designated EHV charges'!$D:$O,10,FALSE)),"")</f>
        <v/>
      </c>
      <c r="F25" s="102" t="str">
        <f>IFERROR(IF(VLOOKUP($A25,'Annex 2 Designated EHV charges'!$D:$O,11,FALSE)=0,"",VLOOKUP($A25,'Annex 2 Designated EHV charges'!$D:$O,11,FALSE)),"")</f>
        <v/>
      </c>
      <c r="G25" s="103" t="str">
        <f>IFERROR(IF(VLOOKUP($A25,'Annex 2 Designated EHV charges'!$D:$O,12,FALSE)=0,"",VLOOKUP($A25,'Annex 2 Designated EHV charges'!$D:$O,12,FALSE)),"")</f>
        <v/>
      </c>
      <c r="H25" s="103" t="str">
        <f>IFERROR(IF(VLOOKUP($A25,'Annex 2 Designated EHV charges'!$D:$P,13,FALSE)=0,"",VLOOKUP($A25,'Annex 2 Designated EHV charges'!$D:$P,13,FALSE)),"")</f>
        <v/>
      </c>
    </row>
    <row r="26" spans="1:8" ht="12.75" customHeight="1" x14ac:dyDescent="0.2">
      <c r="A26" s="100" t="str">
        <f t="array" ref="A26">IFERROR(INDEX('Annex 2 Designated EHV charges'!$D$11:$D$259, MATCH(0, IF(ISBLANK('Annex 2 Designated EHV charges'!$D$11:$D$259),1, COUNTIF(A$4:$A25, 'Annex 2 Designated EHV charges'!$D$11:$D$259)), 0)),"")</f>
        <v/>
      </c>
      <c r="B26" s="99" t="str">
        <f>IF($A26="","",VLOOKUP($A26,'Annex 2 Designated EHV charges'!$D:$O,2,0))</f>
        <v/>
      </c>
      <c r="C26" s="100" t="str">
        <f>IF($A26="","",VLOOKUP($A26,'Annex 2 Designated EHV charges'!$D:$O,3,0))</f>
        <v/>
      </c>
      <c r="D26" s="99" t="str">
        <f>IF($A26="","",VLOOKUP($A26,'Annex 2 Designated EHV charges'!$D:$O,4,0))</f>
        <v/>
      </c>
      <c r="E26" s="101" t="str">
        <f>IFERROR(IF(VLOOKUP($A26,'Annex 2 Designated EHV charges'!$D:$O,10,FALSE)=0,"",VLOOKUP($A26,'Annex 2 Designated EHV charges'!$D:$O,10,FALSE)),"")</f>
        <v/>
      </c>
      <c r="F26" s="102" t="str">
        <f>IFERROR(IF(VLOOKUP($A26,'Annex 2 Designated EHV charges'!$D:$O,11,FALSE)=0,"",VLOOKUP($A26,'Annex 2 Designated EHV charges'!$D:$O,11,FALSE)),"")</f>
        <v/>
      </c>
      <c r="G26" s="103" t="str">
        <f>IFERROR(IF(VLOOKUP($A26,'Annex 2 Designated EHV charges'!$D:$O,12,FALSE)=0,"",VLOOKUP($A26,'Annex 2 Designated EHV charges'!$D:$O,12,FALSE)),"")</f>
        <v/>
      </c>
      <c r="H26" s="103" t="str">
        <f>IFERROR(IF(VLOOKUP($A26,'Annex 2 Designated EHV charges'!$D:$P,13,FALSE)=0,"",VLOOKUP($A26,'Annex 2 Designated EHV charges'!$D:$P,13,FALSE)),"")</f>
        <v/>
      </c>
    </row>
    <row r="27" spans="1:8" ht="12.75" customHeight="1" x14ac:dyDescent="0.2">
      <c r="A27" s="100" t="str">
        <f t="array" ref="A27">IFERROR(INDEX('Annex 2 Designated EHV charges'!$D$11:$D$259, MATCH(0, IF(ISBLANK('Annex 2 Designated EHV charges'!$D$11:$D$259),1, COUNTIF(A$4:$A26, 'Annex 2 Designated EHV charges'!$D$11:$D$259)), 0)),"")</f>
        <v/>
      </c>
      <c r="B27" s="99" t="str">
        <f>IF($A27="","",VLOOKUP($A27,'Annex 2 Designated EHV charges'!$D:$O,2,0))</f>
        <v/>
      </c>
      <c r="C27" s="100" t="str">
        <f>IF($A27="","",VLOOKUP($A27,'Annex 2 Designated EHV charges'!$D:$O,3,0))</f>
        <v/>
      </c>
      <c r="D27" s="99" t="str">
        <f>IF($A27="","",VLOOKUP($A27,'Annex 2 Designated EHV charges'!$D:$O,4,0))</f>
        <v/>
      </c>
      <c r="E27" s="101" t="str">
        <f>IFERROR(IF(VLOOKUP($A27,'Annex 2 Designated EHV charges'!$D:$O,10,FALSE)=0,"",VLOOKUP($A27,'Annex 2 Designated EHV charges'!$D:$O,10,FALSE)),"")</f>
        <v/>
      </c>
      <c r="F27" s="102" t="str">
        <f>IFERROR(IF(VLOOKUP($A27,'Annex 2 Designated EHV charges'!$D:$O,11,FALSE)=0,"",VLOOKUP($A27,'Annex 2 Designated EHV charges'!$D:$O,11,FALSE)),"")</f>
        <v/>
      </c>
      <c r="G27" s="103" t="str">
        <f>IFERROR(IF(VLOOKUP($A27,'Annex 2 Designated EHV charges'!$D:$O,12,FALSE)=0,"",VLOOKUP($A27,'Annex 2 Designated EHV charges'!$D:$O,12,FALSE)),"")</f>
        <v/>
      </c>
      <c r="H27" s="103" t="str">
        <f>IFERROR(IF(VLOOKUP($A27,'Annex 2 Designated EHV charges'!$D:$P,13,FALSE)=0,"",VLOOKUP($A27,'Annex 2 Designated EHV charges'!$D:$P,13,FALSE)),"")</f>
        <v/>
      </c>
    </row>
    <row r="28" spans="1:8" ht="12.75" customHeight="1" x14ac:dyDescent="0.2">
      <c r="A28" s="100" t="str">
        <f t="array" ref="A28">IFERROR(INDEX('Annex 2 Designated EHV charges'!$D$11:$D$259, MATCH(0, IF(ISBLANK('Annex 2 Designated EHV charges'!$D$11:$D$259),1, COUNTIF(A$4:$A27, 'Annex 2 Designated EHV charges'!$D$11:$D$259)), 0)),"")</f>
        <v/>
      </c>
      <c r="B28" s="99" t="str">
        <f>IF($A28="","",VLOOKUP($A28,'Annex 2 Designated EHV charges'!$D:$O,2,0))</f>
        <v/>
      </c>
      <c r="C28" s="100" t="str">
        <f>IF($A28="","",VLOOKUP($A28,'Annex 2 Designated EHV charges'!$D:$O,3,0))</f>
        <v/>
      </c>
      <c r="D28" s="99" t="str">
        <f>IF($A28="","",VLOOKUP($A28,'Annex 2 Designated EHV charges'!$D:$O,4,0))</f>
        <v/>
      </c>
      <c r="E28" s="101" t="str">
        <f>IFERROR(IF(VLOOKUP($A28,'Annex 2 Designated EHV charges'!$D:$O,10,FALSE)=0,"",VLOOKUP($A28,'Annex 2 Designated EHV charges'!$D:$O,10,FALSE)),"")</f>
        <v/>
      </c>
      <c r="F28" s="102" t="str">
        <f>IFERROR(IF(VLOOKUP($A28,'Annex 2 Designated EHV charges'!$D:$O,11,FALSE)=0,"",VLOOKUP($A28,'Annex 2 Designated EHV charges'!$D:$O,11,FALSE)),"")</f>
        <v/>
      </c>
      <c r="G28" s="103" t="str">
        <f>IFERROR(IF(VLOOKUP($A28,'Annex 2 Designated EHV charges'!$D:$O,12,FALSE)=0,"",VLOOKUP($A28,'Annex 2 Designated EHV charges'!$D:$O,12,FALSE)),"")</f>
        <v/>
      </c>
      <c r="H28" s="103" t="str">
        <f>IFERROR(IF(VLOOKUP($A28,'Annex 2 Designated EHV charges'!$D:$P,13,FALSE)=0,"",VLOOKUP($A28,'Annex 2 Designated EHV charges'!$D:$P,13,FALSE)),"")</f>
        <v/>
      </c>
    </row>
    <row r="29" spans="1:8" ht="12.75" customHeight="1" x14ac:dyDescent="0.2">
      <c r="A29" s="100" t="str">
        <f t="array" ref="A29">IFERROR(INDEX('Annex 2 Designated EHV charges'!$D$11:$D$259, MATCH(0, IF(ISBLANK('Annex 2 Designated EHV charges'!$D$11:$D$259),1, COUNTIF(A$4:$A28, 'Annex 2 Designated EHV charges'!$D$11:$D$259)), 0)),"")</f>
        <v/>
      </c>
      <c r="B29" s="99" t="str">
        <f>IF($A29="","",VLOOKUP($A29,'Annex 2 Designated EHV charges'!$D:$O,2,0))</f>
        <v/>
      </c>
      <c r="C29" s="100" t="str">
        <f>IF($A29="","",VLOOKUP($A29,'Annex 2 Designated EHV charges'!$D:$O,3,0))</f>
        <v/>
      </c>
      <c r="D29" s="99" t="str">
        <f>IF($A29="","",VLOOKUP($A29,'Annex 2 Designated EHV charges'!$D:$O,4,0))</f>
        <v/>
      </c>
      <c r="E29" s="101" t="str">
        <f>IFERROR(IF(VLOOKUP($A29,'Annex 2 Designated EHV charges'!$D:$O,10,FALSE)=0,"",VLOOKUP($A29,'Annex 2 Designated EHV charges'!$D:$O,10,FALSE)),"")</f>
        <v/>
      </c>
      <c r="F29" s="102" t="str">
        <f>IFERROR(IF(VLOOKUP($A29,'Annex 2 Designated EHV charges'!$D:$O,11,FALSE)=0,"",VLOOKUP($A29,'Annex 2 Designated EHV charges'!$D:$O,11,FALSE)),"")</f>
        <v/>
      </c>
      <c r="G29" s="103" t="str">
        <f>IFERROR(IF(VLOOKUP($A29,'Annex 2 Designated EHV charges'!$D:$O,12,FALSE)=0,"",VLOOKUP($A29,'Annex 2 Designated EHV charges'!$D:$O,12,FALSE)),"")</f>
        <v/>
      </c>
      <c r="H29" s="103" t="str">
        <f>IFERROR(IF(VLOOKUP($A29,'Annex 2 Designated EHV charges'!$D:$P,13,FALSE)=0,"",VLOOKUP($A29,'Annex 2 Designated EHV charges'!$D:$P,13,FALSE)),"")</f>
        <v/>
      </c>
    </row>
    <row r="30" spans="1:8" ht="12.75" customHeight="1" x14ac:dyDescent="0.2">
      <c r="A30" s="100" t="str">
        <f t="array" ref="A30">IFERROR(INDEX('Annex 2 Designated EHV charges'!$D$11:$D$259, MATCH(0, IF(ISBLANK('Annex 2 Designated EHV charges'!$D$11:$D$259),1, COUNTIF(A$4:$A29, 'Annex 2 Designated EHV charges'!$D$11:$D$259)), 0)),"")</f>
        <v/>
      </c>
      <c r="B30" s="99" t="str">
        <f>IF($A30="","",VLOOKUP($A30,'Annex 2 Designated EHV charges'!$D:$O,2,0))</f>
        <v/>
      </c>
      <c r="C30" s="100" t="str">
        <f>IF($A30="","",VLOOKUP($A30,'Annex 2 Designated EHV charges'!$D:$O,3,0))</f>
        <v/>
      </c>
      <c r="D30" s="99" t="str">
        <f>IF($A30="","",VLOOKUP($A30,'Annex 2 Designated EHV charges'!$D:$O,4,0))</f>
        <v/>
      </c>
      <c r="E30" s="101" t="str">
        <f>IFERROR(IF(VLOOKUP($A30,'Annex 2 Designated EHV charges'!$D:$O,10,FALSE)=0,"",VLOOKUP($A30,'Annex 2 Designated EHV charges'!$D:$O,10,FALSE)),"")</f>
        <v/>
      </c>
      <c r="F30" s="102" t="str">
        <f>IFERROR(IF(VLOOKUP($A30,'Annex 2 Designated EHV charges'!$D:$O,11,FALSE)=0,"",VLOOKUP($A30,'Annex 2 Designated EHV charges'!$D:$O,11,FALSE)),"")</f>
        <v/>
      </c>
      <c r="G30" s="103" t="str">
        <f>IFERROR(IF(VLOOKUP($A30,'Annex 2 Designated EHV charges'!$D:$O,12,FALSE)=0,"",VLOOKUP($A30,'Annex 2 Designated EHV charges'!$D:$O,12,FALSE)),"")</f>
        <v/>
      </c>
      <c r="H30" s="103" t="str">
        <f>IFERROR(IF(VLOOKUP($A30,'Annex 2 Designated EHV charges'!$D:$P,13,FALSE)=0,"",VLOOKUP($A30,'Annex 2 Designated EHV charges'!$D:$P,13,FALSE)),"")</f>
        <v/>
      </c>
    </row>
    <row r="31" spans="1:8" ht="12.75" customHeight="1" x14ac:dyDescent="0.2">
      <c r="A31" s="100" t="str">
        <f t="array" ref="A31">IFERROR(INDEX('Annex 2 Designated EHV charges'!$D$11:$D$259, MATCH(0, IF(ISBLANK('Annex 2 Designated EHV charges'!$D$11:$D$259),1, COUNTIF(A$4:$A30, 'Annex 2 Designated EHV charges'!$D$11:$D$259)), 0)),"")</f>
        <v/>
      </c>
      <c r="B31" s="99" t="str">
        <f>IF($A31="","",VLOOKUP($A31,'Annex 2 Designated EHV charges'!$D:$O,2,0))</f>
        <v/>
      </c>
      <c r="C31" s="100" t="str">
        <f>IF($A31="","",VLOOKUP($A31,'Annex 2 Designated EHV charges'!$D:$O,3,0))</f>
        <v/>
      </c>
      <c r="D31" s="99" t="str">
        <f>IF($A31="","",VLOOKUP($A31,'Annex 2 Designated EHV charges'!$D:$O,4,0))</f>
        <v/>
      </c>
      <c r="E31" s="101" t="str">
        <f>IFERROR(IF(VLOOKUP($A31,'Annex 2 Designated EHV charges'!$D:$O,10,FALSE)=0,"",VLOOKUP($A31,'Annex 2 Designated EHV charges'!$D:$O,10,FALSE)),"")</f>
        <v/>
      </c>
      <c r="F31" s="102" t="str">
        <f>IFERROR(IF(VLOOKUP($A31,'Annex 2 Designated EHV charges'!$D:$O,11,FALSE)=0,"",VLOOKUP($A31,'Annex 2 Designated EHV charges'!$D:$O,11,FALSE)),"")</f>
        <v/>
      </c>
      <c r="G31" s="103" t="str">
        <f>IFERROR(IF(VLOOKUP($A31,'Annex 2 Designated EHV charges'!$D:$O,12,FALSE)=0,"",VLOOKUP($A31,'Annex 2 Designated EHV charges'!$D:$O,12,FALSE)),"")</f>
        <v/>
      </c>
      <c r="H31" s="103" t="str">
        <f>IFERROR(IF(VLOOKUP($A31,'Annex 2 Designated EHV charges'!$D:$P,13,FALSE)=0,"",VLOOKUP($A31,'Annex 2 Designated EHV charges'!$D:$P,13,FALSE)),"")</f>
        <v/>
      </c>
    </row>
    <row r="32" spans="1:8" ht="12.75" customHeight="1" x14ac:dyDescent="0.2">
      <c r="A32" s="100" t="str">
        <f t="array" ref="A32">IFERROR(INDEX('Annex 2 Designated EHV charges'!$D$11:$D$259, MATCH(0, IF(ISBLANK('Annex 2 Designated EHV charges'!$D$11:$D$259),1, COUNTIF(A$4:$A31, 'Annex 2 Designated EHV charges'!$D$11:$D$259)), 0)),"")</f>
        <v/>
      </c>
      <c r="B32" s="99" t="str">
        <f>IF($A32="","",VLOOKUP($A32,'Annex 2 Designated EHV charges'!$D:$O,2,0))</f>
        <v/>
      </c>
      <c r="C32" s="100" t="str">
        <f>IF($A32="","",VLOOKUP($A32,'Annex 2 Designated EHV charges'!$D:$O,3,0))</f>
        <v/>
      </c>
      <c r="D32" s="99" t="str">
        <f>IF($A32="","",VLOOKUP($A32,'Annex 2 Designated EHV charges'!$D:$O,4,0))</f>
        <v/>
      </c>
      <c r="E32" s="101" t="str">
        <f>IFERROR(IF(VLOOKUP($A32,'Annex 2 Designated EHV charges'!$D:$O,10,FALSE)=0,"",VLOOKUP($A32,'Annex 2 Designated EHV charges'!$D:$O,10,FALSE)),"")</f>
        <v/>
      </c>
      <c r="F32" s="102" t="str">
        <f>IFERROR(IF(VLOOKUP($A32,'Annex 2 Designated EHV charges'!$D:$O,11,FALSE)=0,"",VLOOKUP($A32,'Annex 2 Designated EHV charges'!$D:$O,11,FALSE)),"")</f>
        <v/>
      </c>
      <c r="G32" s="103" t="str">
        <f>IFERROR(IF(VLOOKUP($A32,'Annex 2 Designated EHV charges'!$D:$O,12,FALSE)=0,"",VLOOKUP($A32,'Annex 2 Designated EHV charges'!$D:$O,12,FALSE)),"")</f>
        <v/>
      </c>
      <c r="H32" s="103" t="str">
        <f>IFERROR(IF(VLOOKUP($A32,'Annex 2 Designated EHV charges'!$D:$P,13,FALSE)=0,"",VLOOKUP($A32,'Annex 2 Designated EHV charges'!$D:$P,13,FALSE)),"")</f>
        <v/>
      </c>
    </row>
    <row r="33" spans="1:8" ht="12.75" customHeight="1" x14ac:dyDescent="0.2">
      <c r="A33" s="100" t="str">
        <f t="array" ref="A33">IFERROR(INDEX('Annex 2 Designated EHV charges'!$D$11:$D$259, MATCH(0, IF(ISBLANK('Annex 2 Designated EHV charges'!$D$11:$D$259),1, COUNTIF(A$4:$A32, 'Annex 2 Designated EHV charges'!$D$11:$D$259)), 0)),"")</f>
        <v/>
      </c>
      <c r="B33" s="99" t="str">
        <f>IF($A33="","",VLOOKUP($A33,'Annex 2 Designated EHV charges'!$D:$O,2,0))</f>
        <v/>
      </c>
      <c r="C33" s="100" t="str">
        <f>IF($A33="","",VLOOKUP($A33,'Annex 2 Designated EHV charges'!$D:$O,3,0))</f>
        <v/>
      </c>
      <c r="D33" s="99" t="str">
        <f>IF($A33="","",VLOOKUP($A33,'Annex 2 Designated EHV charges'!$D:$O,4,0))</f>
        <v/>
      </c>
      <c r="E33" s="101" t="str">
        <f>IFERROR(IF(VLOOKUP($A33,'Annex 2 Designated EHV charges'!$D:$O,10,FALSE)=0,"",VLOOKUP($A33,'Annex 2 Designated EHV charges'!$D:$O,10,FALSE)),"")</f>
        <v/>
      </c>
      <c r="F33" s="102" t="str">
        <f>IFERROR(IF(VLOOKUP($A33,'Annex 2 Designated EHV charges'!$D:$O,11,FALSE)=0,"",VLOOKUP($A33,'Annex 2 Designated EHV charges'!$D:$O,11,FALSE)),"")</f>
        <v/>
      </c>
      <c r="G33" s="103" t="str">
        <f>IFERROR(IF(VLOOKUP($A33,'Annex 2 Designated EHV charges'!$D:$O,12,FALSE)=0,"",VLOOKUP($A33,'Annex 2 Designated EHV charges'!$D:$O,12,FALSE)),"")</f>
        <v/>
      </c>
      <c r="H33" s="103" t="str">
        <f>IFERROR(IF(VLOOKUP($A33,'Annex 2 Designated EHV charges'!$D:$P,13,FALSE)=0,"",VLOOKUP($A33,'Annex 2 Designated EHV charges'!$D:$P,13,FALSE)),"")</f>
        <v/>
      </c>
    </row>
    <row r="34" spans="1:8" ht="12.75" customHeight="1" x14ac:dyDescent="0.2">
      <c r="A34" s="100" t="str">
        <f t="array" ref="A34">IFERROR(INDEX('Annex 2 Designated EHV charges'!$D$11:$D$259, MATCH(0, IF(ISBLANK('Annex 2 Designated EHV charges'!$D$11:$D$259),1, COUNTIF(A$4:$A33, 'Annex 2 Designated EHV charges'!$D$11:$D$259)), 0)),"")</f>
        <v/>
      </c>
      <c r="B34" s="99" t="str">
        <f>IF($A34="","",VLOOKUP($A34,'Annex 2 Designated EHV charges'!$D:$O,2,0))</f>
        <v/>
      </c>
      <c r="C34" s="100" t="str">
        <f>IF($A34="","",VLOOKUP($A34,'Annex 2 Designated EHV charges'!$D:$O,3,0))</f>
        <v/>
      </c>
      <c r="D34" s="99" t="str">
        <f>IF($A34="","",VLOOKUP($A34,'Annex 2 Designated EHV charges'!$D:$O,4,0))</f>
        <v/>
      </c>
      <c r="E34" s="101" t="str">
        <f>IFERROR(IF(VLOOKUP($A34,'Annex 2 Designated EHV charges'!$D:$O,10,FALSE)=0,"",VLOOKUP($A34,'Annex 2 Designated EHV charges'!$D:$O,10,FALSE)),"")</f>
        <v/>
      </c>
      <c r="F34" s="102" t="str">
        <f>IFERROR(IF(VLOOKUP($A34,'Annex 2 Designated EHV charges'!$D:$O,11,FALSE)=0,"",VLOOKUP($A34,'Annex 2 Designated EHV charges'!$D:$O,11,FALSE)),"")</f>
        <v/>
      </c>
      <c r="G34" s="103" t="str">
        <f>IFERROR(IF(VLOOKUP($A34,'Annex 2 Designated EHV charges'!$D:$O,12,FALSE)=0,"",VLOOKUP($A34,'Annex 2 Designated EHV charges'!$D:$O,12,FALSE)),"")</f>
        <v/>
      </c>
      <c r="H34" s="103" t="str">
        <f>IFERROR(IF(VLOOKUP($A34,'Annex 2 Designated EHV charges'!$D:$P,13,FALSE)=0,"",VLOOKUP($A34,'Annex 2 Designated EHV charges'!$D:$P,13,FALSE)),"")</f>
        <v/>
      </c>
    </row>
    <row r="35" spans="1:8" ht="12.75" customHeight="1" x14ac:dyDescent="0.2">
      <c r="A35" s="100" t="str">
        <f t="array" ref="A35">IFERROR(INDEX('Annex 2 Designated EHV charges'!$D$11:$D$259, MATCH(0, IF(ISBLANK('Annex 2 Designated EHV charges'!$D$11:$D$259),1, COUNTIF(A$4:$A34, 'Annex 2 Designated EHV charges'!$D$11:$D$259)), 0)),"")</f>
        <v/>
      </c>
      <c r="B35" s="99" t="str">
        <f>IF($A35="","",VLOOKUP($A35,'Annex 2 Designated EHV charges'!$D:$O,2,0))</f>
        <v/>
      </c>
      <c r="C35" s="100" t="str">
        <f>IF($A35="","",VLOOKUP($A35,'Annex 2 Designated EHV charges'!$D:$O,3,0))</f>
        <v/>
      </c>
      <c r="D35" s="99" t="str">
        <f>IF($A35="","",VLOOKUP($A35,'Annex 2 Designated EHV charges'!$D:$O,4,0))</f>
        <v/>
      </c>
      <c r="E35" s="101" t="str">
        <f>IFERROR(IF(VLOOKUP($A35,'Annex 2 Designated EHV charges'!$D:$O,10,FALSE)=0,"",VLOOKUP($A35,'Annex 2 Designated EHV charges'!$D:$O,10,FALSE)),"")</f>
        <v/>
      </c>
      <c r="F35" s="102" t="str">
        <f>IFERROR(IF(VLOOKUP($A35,'Annex 2 Designated EHV charges'!$D:$O,11,FALSE)=0,"",VLOOKUP($A35,'Annex 2 Designated EHV charges'!$D:$O,11,FALSE)),"")</f>
        <v/>
      </c>
      <c r="G35" s="103" t="str">
        <f>IFERROR(IF(VLOOKUP($A35,'Annex 2 Designated EHV charges'!$D:$O,12,FALSE)=0,"",VLOOKUP($A35,'Annex 2 Designated EHV charges'!$D:$O,12,FALSE)),"")</f>
        <v/>
      </c>
      <c r="H35" s="103" t="str">
        <f>IFERROR(IF(VLOOKUP($A35,'Annex 2 Designated EHV charges'!$D:$P,13,FALSE)=0,"",VLOOKUP($A35,'Annex 2 Designated EHV charges'!$D:$P,13,FALSE)),"")</f>
        <v/>
      </c>
    </row>
    <row r="36" spans="1:8" ht="12.75" customHeight="1" x14ac:dyDescent="0.2">
      <c r="A36" s="100" t="str">
        <f t="array" ref="A36">IFERROR(INDEX('Annex 2 Designated EHV charges'!$D$11:$D$259, MATCH(0, IF(ISBLANK('Annex 2 Designated EHV charges'!$D$11:$D$259),1, COUNTIF(A$4:$A35, 'Annex 2 Designated EHV charges'!$D$11:$D$259)), 0)),"")</f>
        <v/>
      </c>
      <c r="B36" s="99" t="str">
        <f>IF($A36="","",VLOOKUP($A36,'Annex 2 Designated EHV charges'!$D:$O,2,0))</f>
        <v/>
      </c>
      <c r="C36" s="100" t="str">
        <f>IF($A36="","",VLOOKUP($A36,'Annex 2 Designated EHV charges'!$D:$O,3,0))</f>
        <v/>
      </c>
      <c r="D36" s="99" t="str">
        <f>IF($A36="","",VLOOKUP($A36,'Annex 2 Designated EHV charges'!$D:$O,4,0))</f>
        <v/>
      </c>
      <c r="E36" s="101" t="str">
        <f>IFERROR(IF(VLOOKUP($A36,'Annex 2 Designated EHV charges'!$D:$O,10,FALSE)=0,"",VLOOKUP($A36,'Annex 2 Designated EHV charges'!$D:$O,10,FALSE)),"")</f>
        <v/>
      </c>
      <c r="F36" s="102" t="str">
        <f>IFERROR(IF(VLOOKUP($A36,'Annex 2 Designated EHV charges'!$D:$O,11,FALSE)=0,"",VLOOKUP($A36,'Annex 2 Designated EHV charges'!$D:$O,11,FALSE)),"")</f>
        <v/>
      </c>
      <c r="G36" s="103" t="str">
        <f>IFERROR(IF(VLOOKUP($A36,'Annex 2 Designated EHV charges'!$D:$O,12,FALSE)=0,"",VLOOKUP($A36,'Annex 2 Designated EHV charges'!$D:$O,12,FALSE)),"")</f>
        <v/>
      </c>
      <c r="H36" s="103" t="str">
        <f>IFERROR(IF(VLOOKUP($A36,'Annex 2 Designated EHV charges'!$D:$P,13,FALSE)=0,"",VLOOKUP($A36,'Annex 2 Designated EHV charges'!$D:$P,13,FALSE)),"")</f>
        <v/>
      </c>
    </row>
    <row r="37" spans="1:8" ht="12.75" customHeight="1" x14ac:dyDescent="0.2">
      <c r="A37" s="100" t="str">
        <f t="array" ref="A37">IFERROR(INDEX('Annex 2 Designated EHV charges'!$D$11:$D$259, MATCH(0, IF(ISBLANK('Annex 2 Designated EHV charges'!$D$11:$D$259),1, COUNTIF(A$4:$A36, 'Annex 2 Designated EHV charges'!$D$11:$D$259)), 0)),"")</f>
        <v/>
      </c>
      <c r="B37" s="99" t="str">
        <f>IF($A37="","",VLOOKUP($A37,'Annex 2 Designated EHV charges'!$D:$O,2,0))</f>
        <v/>
      </c>
      <c r="C37" s="100" t="str">
        <f>IF($A37="","",VLOOKUP($A37,'Annex 2 Designated EHV charges'!$D:$O,3,0))</f>
        <v/>
      </c>
      <c r="D37" s="99" t="str">
        <f>IF($A37="","",VLOOKUP($A37,'Annex 2 Designated EHV charges'!$D:$O,4,0))</f>
        <v/>
      </c>
      <c r="E37" s="101" t="str">
        <f>IFERROR(IF(VLOOKUP($A37,'Annex 2 Designated EHV charges'!$D:$O,10,FALSE)=0,"",VLOOKUP($A37,'Annex 2 Designated EHV charges'!$D:$O,10,FALSE)),"")</f>
        <v/>
      </c>
      <c r="F37" s="102" t="str">
        <f>IFERROR(IF(VLOOKUP($A37,'Annex 2 Designated EHV charges'!$D:$O,11,FALSE)=0,"",VLOOKUP($A37,'Annex 2 Designated EHV charges'!$D:$O,11,FALSE)),"")</f>
        <v/>
      </c>
      <c r="G37" s="103" t="str">
        <f>IFERROR(IF(VLOOKUP($A37,'Annex 2 Designated EHV charges'!$D:$O,12,FALSE)=0,"",VLOOKUP($A37,'Annex 2 Designated EHV charges'!$D:$O,12,FALSE)),"")</f>
        <v/>
      </c>
      <c r="H37" s="103" t="str">
        <f>IFERROR(IF(VLOOKUP($A37,'Annex 2 Designated EHV charges'!$D:$P,13,FALSE)=0,"",VLOOKUP($A37,'Annex 2 Designated EHV charges'!$D:$P,13,FALSE)),"")</f>
        <v/>
      </c>
    </row>
    <row r="38" spans="1:8" ht="12.75" customHeight="1" x14ac:dyDescent="0.2">
      <c r="A38" s="100" t="str">
        <f t="array" ref="A38">IFERROR(INDEX('Annex 2 Designated EHV charges'!$D$11:$D$259, MATCH(0, IF(ISBLANK('Annex 2 Designated EHV charges'!$D$11:$D$259),1, COUNTIF(A$4:$A37, 'Annex 2 Designated EHV charges'!$D$11:$D$259)), 0)),"")</f>
        <v/>
      </c>
      <c r="B38" s="99" t="str">
        <f>IF($A38="","",VLOOKUP($A38,'Annex 2 Designated EHV charges'!$D:$O,2,0))</f>
        <v/>
      </c>
      <c r="C38" s="100" t="str">
        <f>IF($A38="","",VLOOKUP($A38,'Annex 2 Designated EHV charges'!$D:$O,3,0))</f>
        <v/>
      </c>
      <c r="D38" s="99" t="str">
        <f>IF($A38="","",VLOOKUP($A38,'Annex 2 Designated EHV charges'!$D:$O,4,0))</f>
        <v/>
      </c>
      <c r="E38" s="101" t="str">
        <f>IFERROR(IF(VLOOKUP($A38,'Annex 2 Designated EHV charges'!$D:$O,10,FALSE)=0,"",VLOOKUP($A38,'Annex 2 Designated EHV charges'!$D:$O,10,FALSE)),"")</f>
        <v/>
      </c>
      <c r="F38" s="102" t="str">
        <f>IFERROR(IF(VLOOKUP($A38,'Annex 2 Designated EHV charges'!$D:$O,11,FALSE)=0,"",VLOOKUP($A38,'Annex 2 Designated EHV charges'!$D:$O,11,FALSE)),"")</f>
        <v/>
      </c>
      <c r="G38" s="103" t="str">
        <f>IFERROR(IF(VLOOKUP($A38,'Annex 2 Designated EHV charges'!$D:$O,12,FALSE)=0,"",VLOOKUP($A38,'Annex 2 Designated EHV charges'!$D:$O,12,FALSE)),"")</f>
        <v/>
      </c>
      <c r="H38" s="103" t="str">
        <f>IFERROR(IF(VLOOKUP($A38,'Annex 2 Designated EHV charges'!$D:$P,13,FALSE)=0,"",VLOOKUP($A38,'Annex 2 Designated EHV charges'!$D:$P,13,FALSE)),"")</f>
        <v/>
      </c>
    </row>
    <row r="39" spans="1:8" ht="12.75" customHeight="1" x14ac:dyDescent="0.2">
      <c r="A39" s="100" t="str">
        <f t="array" ref="A39">IFERROR(INDEX('Annex 2 Designated EHV charges'!$D$11:$D$259, MATCH(0, IF(ISBLANK('Annex 2 Designated EHV charges'!$D$11:$D$259),1, COUNTIF(A$4:$A38, 'Annex 2 Designated EHV charges'!$D$11:$D$259)), 0)),"")</f>
        <v/>
      </c>
      <c r="B39" s="99" t="str">
        <f>IF($A39="","",VLOOKUP($A39,'Annex 2 Designated EHV charges'!$D:$O,2,0))</f>
        <v/>
      </c>
      <c r="C39" s="100" t="str">
        <f>IF($A39="","",VLOOKUP($A39,'Annex 2 Designated EHV charges'!$D:$O,3,0))</f>
        <v/>
      </c>
      <c r="D39" s="99" t="str">
        <f>IF($A39="","",VLOOKUP($A39,'Annex 2 Designated EHV charges'!$D:$O,4,0))</f>
        <v/>
      </c>
      <c r="E39" s="101" t="str">
        <f>IFERROR(IF(VLOOKUP($A39,'Annex 2 Designated EHV charges'!$D:$O,10,FALSE)=0,"",VLOOKUP($A39,'Annex 2 Designated EHV charges'!$D:$O,10,FALSE)),"")</f>
        <v/>
      </c>
      <c r="F39" s="102" t="str">
        <f>IFERROR(IF(VLOOKUP($A39,'Annex 2 Designated EHV charges'!$D:$O,11,FALSE)=0,"",VLOOKUP($A39,'Annex 2 Designated EHV charges'!$D:$O,11,FALSE)),"")</f>
        <v/>
      </c>
      <c r="G39" s="103" t="str">
        <f>IFERROR(IF(VLOOKUP($A39,'Annex 2 Designated EHV charges'!$D:$O,12,FALSE)=0,"",VLOOKUP($A39,'Annex 2 Designated EHV charges'!$D:$O,12,FALSE)),"")</f>
        <v/>
      </c>
      <c r="H39" s="103" t="str">
        <f>IFERROR(IF(VLOOKUP($A39,'Annex 2 Designated EHV charges'!$D:$P,13,FALSE)=0,"",VLOOKUP($A39,'Annex 2 Designated EHV charges'!$D:$P,13,FALSE)),"")</f>
        <v/>
      </c>
    </row>
    <row r="40" spans="1:8" ht="12.75" customHeight="1" x14ac:dyDescent="0.2">
      <c r="A40" s="100" t="str">
        <f t="array" ref="A40">IFERROR(INDEX('Annex 2 Designated EHV charges'!$D$11:$D$259, MATCH(0, IF(ISBLANK('Annex 2 Designated EHV charges'!$D$11:$D$259),1, COUNTIF(A$4:$A39, 'Annex 2 Designated EHV charges'!$D$11:$D$259)), 0)),"")</f>
        <v/>
      </c>
      <c r="B40" s="99" t="str">
        <f>IF($A40="","",VLOOKUP($A40,'Annex 2 Designated EHV charges'!$D:$O,2,0))</f>
        <v/>
      </c>
      <c r="C40" s="100" t="str">
        <f>IF($A40="","",VLOOKUP($A40,'Annex 2 Designated EHV charges'!$D:$O,3,0))</f>
        <v/>
      </c>
      <c r="D40" s="99" t="str">
        <f>IF($A40="","",VLOOKUP($A40,'Annex 2 Designated EHV charges'!$D:$O,4,0))</f>
        <v/>
      </c>
      <c r="E40" s="101" t="str">
        <f>IFERROR(IF(VLOOKUP($A40,'Annex 2 Designated EHV charges'!$D:$O,10,FALSE)=0,"",VLOOKUP($A40,'Annex 2 Designated EHV charges'!$D:$O,10,FALSE)),"")</f>
        <v/>
      </c>
      <c r="F40" s="102" t="str">
        <f>IFERROR(IF(VLOOKUP($A40,'Annex 2 Designated EHV charges'!$D:$O,11,FALSE)=0,"",VLOOKUP($A40,'Annex 2 Designated EHV charges'!$D:$O,11,FALSE)),"")</f>
        <v/>
      </c>
      <c r="G40" s="103" t="str">
        <f>IFERROR(IF(VLOOKUP($A40,'Annex 2 Designated EHV charges'!$D:$O,12,FALSE)=0,"",VLOOKUP($A40,'Annex 2 Designated EHV charges'!$D:$O,12,FALSE)),"")</f>
        <v/>
      </c>
      <c r="H40" s="103" t="str">
        <f>IFERROR(IF(VLOOKUP($A40,'Annex 2 Designated EHV charges'!$D:$P,13,FALSE)=0,"",VLOOKUP($A40,'Annex 2 Designated EHV charges'!$D:$P,13,FALSE)),"")</f>
        <v/>
      </c>
    </row>
    <row r="41" spans="1:8" ht="12.75" customHeight="1" x14ac:dyDescent="0.2">
      <c r="A41" s="100" t="str">
        <f t="array" ref="A41">IFERROR(INDEX('Annex 2 Designated EHV charges'!$D$11:$D$259, MATCH(0, IF(ISBLANK('Annex 2 Designated EHV charges'!$D$11:$D$259),1, COUNTIF(A$4:$A40, 'Annex 2 Designated EHV charges'!$D$11:$D$259)), 0)),"")</f>
        <v/>
      </c>
      <c r="B41" s="99" t="str">
        <f>IF($A41="","",VLOOKUP($A41,'Annex 2 Designated EHV charges'!$D:$O,2,0))</f>
        <v/>
      </c>
      <c r="C41" s="100" t="str">
        <f>IF($A41="","",VLOOKUP($A41,'Annex 2 Designated EHV charges'!$D:$O,3,0))</f>
        <v/>
      </c>
      <c r="D41" s="99" t="str">
        <f>IF($A41="","",VLOOKUP($A41,'Annex 2 Designated EHV charges'!$D:$O,4,0))</f>
        <v/>
      </c>
      <c r="E41" s="101" t="str">
        <f>IFERROR(IF(VLOOKUP($A41,'Annex 2 Designated EHV charges'!$D:$O,10,FALSE)=0,"",VLOOKUP($A41,'Annex 2 Designated EHV charges'!$D:$O,10,FALSE)),"")</f>
        <v/>
      </c>
      <c r="F41" s="102" t="str">
        <f>IFERROR(IF(VLOOKUP($A41,'Annex 2 Designated EHV charges'!$D:$O,11,FALSE)=0,"",VLOOKUP($A41,'Annex 2 Designated EHV charges'!$D:$O,11,FALSE)),"")</f>
        <v/>
      </c>
      <c r="G41" s="103" t="str">
        <f>IFERROR(IF(VLOOKUP($A41,'Annex 2 Designated EHV charges'!$D:$O,12,FALSE)=0,"",VLOOKUP($A41,'Annex 2 Designated EHV charges'!$D:$O,12,FALSE)),"")</f>
        <v/>
      </c>
      <c r="H41" s="103" t="str">
        <f>IFERROR(IF(VLOOKUP($A41,'Annex 2 Designated EHV charges'!$D:$P,13,FALSE)=0,"",VLOOKUP($A41,'Annex 2 Designated EHV charges'!$D:$P,13,FALSE)),"")</f>
        <v/>
      </c>
    </row>
    <row r="42" spans="1:8" ht="12.75" customHeight="1" x14ac:dyDescent="0.2">
      <c r="A42" s="100" t="str">
        <f t="array" ref="A42">IFERROR(INDEX('Annex 2 Designated EHV charges'!$D$11:$D$259, MATCH(0, IF(ISBLANK('Annex 2 Designated EHV charges'!$D$11:$D$259),1, COUNTIF(A$4:$A41, 'Annex 2 Designated EHV charges'!$D$11:$D$259)), 0)),"")</f>
        <v/>
      </c>
      <c r="B42" s="99" t="str">
        <f>IF($A42="","",VLOOKUP($A42,'Annex 2 Designated EHV charges'!$D:$O,2,0))</f>
        <v/>
      </c>
      <c r="C42" s="100" t="str">
        <f>IF($A42="","",VLOOKUP($A42,'Annex 2 Designated EHV charges'!$D:$O,3,0))</f>
        <v/>
      </c>
      <c r="D42" s="99" t="str">
        <f>IF($A42="","",VLOOKUP($A42,'Annex 2 Designated EHV charges'!$D:$O,4,0))</f>
        <v/>
      </c>
      <c r="E42" s="101" t="str">
        <f>IFERROR(IF(VLOOKUP($A42,'Annex 2 Designated EHV charges'!$D:$O,10,FALSE)=0,"",VLOOKUP($A42,'Annex 2 Designated EHV charges'!$D:$O,10,FALSE)),"")</f>
        <v/>
      </c>
      <c r="F42" s="102" t="str">
        <f>IFERROR(IF(VLOOKUP($A42,'Annex 2 Designated EHV charges'!$D:$O,11,FALSE)=0,"",VLOOKUP($A42,'Annex 2 Designated EHV charges'!$D:$O,11,FALSE)),"")</f>
        <v/>
      </c>
      <c r="G42" s="103" t="str">
        <f>IFERROR(IF(VLOOKUP($A42,'Annex 2 Designated EHV charges'!$D:$O,12,FALSE)=0,"",VLOOKUP($A42,'Annex 2 Designated EHV charges'!$D:$O,12,FALSE)),"")</f>
        <v/>
      </c>
      <c r="H42" s="103" t="str">
        <f>IFERROR(IF(VLOOKUP($A42,'Annex 2 Designated EHV charges'!$D:$P,13,FALSE)=0,"",VLOOKUP($A42,'Annex 2 Designated EHV charges'!$D:$P,13,FALSE)),"")</f>
        <v/>
      </c>
    </row>
    <row r="43" spans="1:8" ht="12.75" customHeight="1" x14ac:dyDescent="0.2">
      <c r="A43" s="100" t="str">
        <f t="array" ref="A43">IFERROR(INDEX('Annex 2 Designated EHV charges'!$D$11:$D$259, MATCH(0, IF(ISBLANK('Annex 2 Designated EHV charges'!$D$11:$D$259),1, COUNTIF(A$4:$A42, 'Annex 2 Designated EHV charges'!$D$11:$D$259)), 0)),"")</f>
        <v/>
      </c>
      <c r="B43" s="99" t="str">
        <f>IF($A43="","",VLOOKUP($A43,'Annex 2 Designated EHV charges'!$D:$O,2,0))</f>
        <v/>
      </c>
      <c r="C43" s="100" t="str">
        <f>IF($A43="","",VLOOKUP($A43,'Annex 2 Designated EHV charges'!$D:$O,3,0))</f>
        <v/>
      </c>
      <c r="D43" s="99" t="str">
        <f>IF($A43="","",VLOOKUP($A43,'Annex 2 Designated EHV charges'!$D:$O,4,0))</f>
        <v/>
      </c>
      <c r="E43" s="101" t="str">
        <f>IFERROR(IF(VLOOKUP($A43,'Annex 2 Designated EHV charges'!$D:$O,10,FALSE)=0,"",VLOOKUP($A43,'Annex 2 Designated EHV charges'!$D:$O,10,FALSE)),"")</f>
        <v/>
      </c>
      <c r="F43" s="102" t="str">
        <f>IFERROR(IF(VLOOKUP($A43,'Annex 2 Designated EHV charges'!$D:$O,11,FALSE)=0,"",VLOOKUP($A43,'Annex 2 Designated EHV charges'!$D:$O,11,FALSE)),"")</f>
        <v/>
      </c>
      <c r="G43" s="103" t="str">
        <f>IFERROR(IF(VLOOKUP($A43,'Annex 2 Designated EHV charges'!$D:$O,12,FALSE)=0,"",VLOOKUP($A43,'Annex 2 Designated EHV charges'!$D:$O,12,FALSE)),"")</f>
        <v/>
      </c>
      <c r="H43" s="103" t="str">
        <f>IFERROR(IF(VLOOKUP($A43,'Annex 2 Designated EHV charges'!$D:$P,13,FALSE)=0,"",VLOOKUP($A43,'Annex 2 Designated EHV charges'!$D:$P,13,FALSE)),"")</f>
        <v/>
      </c>
    </row>
    <row r="44" spans="1:8" ht="12.75" customHeight="1" x14ac:dyDescent="0.2">
      <c r="A44" s="100" t="str">
        <f t="array" ref="A44">IFERROR(INDEX('Annex 2 Designated EHV charges'!$D$11:$D$259, MATCH(0, IF(ISBLANK('Annex 2 Designated EHV charges'!$D$11:$D$259),1, COUNTIF(A$4:$A43, 'Annex 2 Designated EHV charges'!$D$11:$D$259)), 0)),"")</f>
        <v/>
      </c>
      <c r="B44" s="99" t="str">
        <f>IF($A44="","",VLOOKUP($A44,'Annex 2 Designated EHV charges'!$D:$O,2,0))</f>
        <v/>
      </c>
      <c r="C44" s="100" t="str">
        <f>IF($A44="","",VLOOKUP($A44,'Annex 2 Designated EHV charges'!$D:$O,3,0))</f>
        <v/>
      </c>
      <c r="D44" s="99" t="str">
        <f>IF($A44="","",VLOOKUP($A44,'Annex 2 Designated EHV charges'!$D:$O,4,0))</f>
        <v/>
      </c>
      <c r="E44" s="101" t="str">
        <f>IFERROR(IF(VLOOKUP($A44,'Annex 2 Designated EHV charges'!$D:$O,10,FALSE)=0,"",VLOOKUP($A44,'Annex 2 Designated EHV charges'!$D:$O,10,FALSE)),"")</f>
        <v/>
      </c>
      <c r="F44" s="102" t="str">
        <f>IFERROR(IF(VLOOKUP($A44,'Annex 2 Designated EHV charges'!$D:$O,11,FALSE)=0,"",VLOOKUP($A44,'Annex 2 Designated EHV charges'!$D:$O,11,FALSE)),"")</f>
        <v/>
      </c>
      <c r="G44" s="103" t="str">
        <f>IFERROR(IF(VLOOKUP($A44,'Annex 2 Designated EHV charges'!$D:$O,12,FALSE)=0,"",VLOOKUP($A44,'Annex 2 Designated EHV charges'!$D:$O,12,FALSE)),"")</f>
        <v/>
      </c>
      <c r="H44" s="103" t="str">
        <f>IFERROR(IF(VLOOKUP($A44,'Annex 2 Designated EHV charges'!$D:$P,13,FALSE)=0,"",VLOOKUP($A44,'Annex 2 Designated EHV charges'!$D:$P,13,FALSE)),"")</f>
        <v/>
      </c>
    </row>
    <row r="45" spans="1:8" ht="12.75" customHeight="1" x14ac:dyDescent="0.2">
      <c r="A45" s="100" t="str">
        <f t="array" ref="A45">IFERROR(INDEX('Annex 2 Designated EHV charges'!$D$11:$D$259, MATCH(0, IF(ISBLANK('Annex 2 Designated EHV charges'!$D$11:$D$259),1, COUNTIF(A$4:$A44, 'Annex 2 Designated EHV charges'!$D$11:$D$259)), 0)),"")</f>
        <v/>
      </c>
      <c r="B45" s="99" t="str">
        <f>IF($A45="","",VLOOKUP($A45,'Annex 2 Designated EHV charges'!$D:$O,2,0))</f>
        <v/>
      </c>
      <c r="C45" s="100" t="str">
        <f>IF($A45="","",VLOOKUP($A45,'Annex 2 Designated EHV charges'!$D:$O,3,0))</f>
        <v/>
      </c>
      <c r="D45" s="99" t="str">
        <f>IF($A45="","",VLOOKUP($A45,'Annex 2 Designated EHV charges'!$D:$O,4,0))</f>
        <v/>
      </c>
      <c r="E45" s="101" t="str">
        <f>IFERROR(IF(VLOOKUP($A45,'Annex 2 Designated EHV charges'!$D:$O,10,FALSE)=0,"",VLOOKUP($A45,'Annex 2 Designated EHV charges'!$D:$O,10,FALSE)),"")</f>
        <v/>
      </c>
      <c r="F45" s="102" t="str">
        <f>IFERROR(IF(VLOOKUP($A45,'Annex 2 Designated EHV charges'!$D:$O,11,FALSE)=0,"",VLOOKUP($A45,'Annex 2 Designated EHV charges'!$D:$O,11,FALSE)),"")</f>
        <v/>
      </c>
      <c r="G45" s="103" t="str">
        <f>IFERROR(IF(VLOOKUP($A45,'Annex 2 Designated EHV charges'!$D:$O,12,FALSE)=0,"",VLOOKUP($A45,'Annex 2 Designated EHV charges'!$D:$O,12,FALSE)),"")</f>
        <v/>
      </c>
      <c r="H45" s="103" t="str">
        <f>IFERROR(IF(VLOOKUP($A45,'Annex 2 Designated EHV charges'!$D:$P,13,FALSE)=0,"",VLOOKUP($A45,'Annex 2 Designated EHV charges'!$D:$P,13,FALSE)),"")</f>
        <v/>
      </c>
    </row>
    <row r="46" spans="1:8" ht="12.75" customHeight="1" x14ac:dyDescent="0.2">
      <c r="A46" s="100" t="str">
        <f t="array" ref="A46">IFERROR(INDEX('Annex 2 Designated EHV charges'!$D$11:$D$259, MATCH(0, IF(ISBLANK('Annex 2 Designated EHV charges'!$D$11:$D$259),1, COUNTIF(A$4:$A45, 'Annex 2 Designated EHV charges'!$D$11:$D$259)), 0)),"")</f>
        <v/>
      </c>
      <c r="B46" s="99" t="str">
        <f>IF($A46="","",VLOOKUP($A46,'Annex 2 Designated EHV charges'!$D:$O,2,0))</f>
        <v/>
      </c>
      <c r="C46" s="100" t="str">
        <f>IF($A46="","",VLOOKUP($A46,'Annex 2 Designated EHV charges'!$D:$O,3,0))</f>
        <v/>
      </c>
      <c r="D46" s="99" t="str">
        <f>IF($A46="","",VLOOKUP($A46,'Annex 2 Designated EHV charges'!$D:$O,4,0))</f>
        <v/>
      </c>
      <c r="E46" s="101" t="str">
        <f>IFERROR(IF(VLOOKUP($A46,'Annex 2 Designated EHV charges'!$D:$O,10,FALSE)=0,"",VLOOKUP($A46,'Annex 2 Designated EHV charges'!$D:$O,10,FALSE)),"")</f>
        <v/>
      </c>
      <c r="F46" s="102" t="str">
        <f>IFERROR(IF(VLOOKUP($A46,'Annex 2 Designated EHV charges'!$D:$O,11,FALSE)=0,"",VLOOKUP($A46,'Annex 2 Designated EHV charges'!$D:$O,11,FALSE)),"")</f>
        <v/>
      </c>
      <c r="G46" s="103" t="str">
        <f>IFERROR(IF(VLOOKUP($A46,'Annex 2 Designated EHV charges'!$D:$O,12,FALSE)=0,"",VLOOKUP($A46,'Annex 2 Designated EHV charges'!$D:$O,12,FALSE)),"")</f>
        <v/>
      </c>
      <c r="H46" s="103" t="str">
        <f>IFERROR(IF(VLOOKUP($A46,'Annex 2 Designated EHV charges'!$D:$P,13,FALSE)=0,"",VLOOKUP($A46,'Annex 2 Designated EHV charges'!$D:$P,13,FALSE)),"")</f>
        <v/>
      </c>
    </row>
    <row r="47" spans="1:8" ht="12.75" customHeight="1" x14ac:dyDescent="0.2">
      <c r="A47" s="100" t="str">
        <f t="array" ref="A47">IFERROR(INDEX('Annex 2 Designated EHV charges'!$D$11:$D$259, MATCH(0, IF(ISBLANK('Annex 2 Designated EHV charges'!$D$11:$D$259),1, COUNTIF(A$4:$A46, 'Annex 2 Designated EHV charges'!$D$11:$D$259)), 0)),"")</f>
        <v/>
      </c>
      <c r="B47" s="99" t="str">
        <f>IF($A47="","",VLOOKUP($A47,'Annex 2 Designated EHV charges'!$D:$O,2,0))</f>
        <v/>
      </c>
      <c r="C47" s="100" t="str">
        <f>IF($A47="","",VLOOKUP($A47,'Annex 2 Designated EHV charges'!$D:$O,3,0))</f>
        <v/>
      </c>
      <c r="D47" s="99" t="str">
        <f>IF($A47="","",VLOOKUP($A47,'Annex 2 Designated EHV charges'!$D:$O,4,0))</f>
        <v/>
      </c>
      <c r="E47" s="101" t="str">
        <f>IFERROR(IF(VLOOKUP($A47,'Annex 2 Designated EHV charges'!$D:$O,10,FALSE)=0,"",VLOOKUP($A47,'Annex 2 Designated EHV charges'!$D:$O,10,FALSE)),"")</f>
        <v/>
      </c>
      <c r="F47" s="102" t="str">
        <f>IFERROR(IF(VLOOKUP($A47,'Annex 2 Designated EHV charges'!$D:$O,11,FALSE)=0,"",VLOOKUP($A47,'Annex 2 Designated EHV charges'!$D:$O,11,FALSE)),"")</f>
        <v/>
      </c>
      <c r="G47" s="103" t="str">
        <f>IFERROR(IF(VLOOKUP($A47,'Annex 2 Designated EHV charges'!$D:$O,12,FALSE)=0,"",VLOOKUP($A47,'Annex 2 Designated EHV charges'!$D:$O,12,FALSE)),"")</f>
        <v/>
      </c>
      <c r="H47" s="103" t="str">
        <f>IFERROR(IF(VLOOKUP($A47,'Annex 2 Designated EHV charges'!$D:$P,13,FALSE)=0,"",VLOOKUP($A47,'Annex 2 Designated EHV charges'!$D:$P,13,FALSE)),"")</f>
        <v/>
      </c>
    </row>
    <row r="48" spans="1:8" ht="12.75" customHeight="1" x14ac:dyDescent="0.2">
      <c r="A48" s="100" t="str">
        <f t="array" ref="A48">IFERROR(INDEX('Annex 2 Designated EHV charges'!$D$11:$D$259, MATCH(0, IF(ISBLANK('Annex 2 Designated EHV charges'!$D$11:$D$259),1, COUNTIF(A$4:$A47, 'Annex 2 Designated EHV charges'!$D$11:$D$259)), 0)),"")</f>
        <v/>
      </c>
      <c r="B48" s="99" t="str">
        <f>IF($A48="","",VLOOKUP($A48,'Annex 2 Designated EHV charges'!$D:$O,2,0))</f>
        <v/>
      </c>
      <c r="C48" s="100" t="str">
        <f>IF($A48="","",VLOOKUP($A48,'Annex 2 Designated EHV charges'!$D:$O,3,0))</f>
        <v/>
      </c>
      <c r="D48" s="99" t="str">
        <f>IF($A48="","",VLOOKUP($A48,'Annex 2 Designated EHV charges'!$D:$O,4,0))</f>
        <v/>
      </c>
      <c r="E48" s="101" t="str">
        <f>IFERROR(IF(VLOOKUP($A48,'Annex 2 Designated EHV charges'!$D:$O,10,FALSE)=0,"",VLOOKUP($A48,'Annex 2 Designated EHV charges'!$D:$O,10,FALSE)),"")</f>
        <v/>
      </c>
      <c r="F48" s="102" t="str">
        <f>IFERROR(IF(VLOOKUP($A48,'Annex 2 Designated EHV charges'!$D:$O,11,FALSE)=0,"",VLOOKUP($A48,'Annex 2 Designated EHV charges'!$D:$O,11,FALSE)),"")</f>
        <v/>
      </c>
      <c r="G48" s="103" t="str">
        <f>IFERROR(IF(VLOOKUP($A48,'Annex 2 Designated EHV charges'!$D:$O,12,FALSE)=0,"",VLOOKUP($A48,'Annex 2 Designated EHV charges'!$D:$O,12,FALSE)),"")</f>
        <v/>
      </c>
      <c r="H48" s="103" t="str">
        <f>IFERROR(IF(VLOOKUP($A48,'Annex 2 Designated EHV charges'!$D:$P,13,FALSE)=0,"",VLOOKUP($A48,'Annex 2 Designated EHV charges'!$D:$P,13,FALSE)),"")</f>
        <v/>
      </c>
    </row>
    <row r="49" spans="1:8" ht="12.75" customHeight="1" x14ac:dyDescent="0.2">
      <c r="A49" s="100" t="str">
        <f t="array" ref="A49">IFERROR(INDEX('Annex 2 Designated EHV charges'!$D$11:$D$259, MATCH(0, IF(ISBLANK('Annex 2 Designated EHV charges'!$D$11:$D$259),1, COUNTIF(A$4:$A48, 'Annex 2 Designated EHV charges'!$D$11:$D$259)), 0)),"")</f>
        <v/>
      </c>
      <c r="B49" s="99" t="str">
        <f>IF($A49="","",VLOOKUP($A49,'Annex 2 Designated EHV charges'!$D:$O,2,0))</f>
        <v/>
      </c>
      <c r="C49" s="100" t="str">
        <f>IF($A49="","",VLOOKUP($A49,'Annex 2 Designated EHV charges'!$D:$O,3,0))</f>
        <v/>
      </c>
      <c r="D49" s="99" t="str">
        <f>IF($A49="","",VLOOKUP($A49,'Annex 2 Designated EHV charges'!$D:$O,4,0))</f>
        <v/>
      </c>
      <c r="E49" s="101" t="str">
        <f>IFERROR(IF(VLOOKUP($A49,'Annex 2 Designated EHV charges'!$D:$O,10,FALSE)=0,"",VLOOKUP($A49,'Annex 2 Designated EHV charges'!$D:$O,10,FALSE)),"")</f>
        <v/>
      </c>
      <c r="F49" s="102" t="str">
        <f>IFERROR(IF(VLOOKUP($A49,'Annex 2 Designated EHV charges'!$D:$O,11,FALSE)=0,"",VLOOKUP($A49,'Annex 2 Designated EHV charges'!$D:$O,11,FALSE)),"")</f>
        <v/>
      </c>
      <c r="G49" s="103" t="str">
        <f>IFERROR(IF(VLOOKUP($A49,'Annex 2 Designated EHV charges'!$D:$O,12,FALSE)=0,"",VLOOKUP($A49,'Annex 2 Designated EHV charges'!$D:$O,12,FALSE)),"")</f>
        <v/>
      </c>
      <c r="H49" s="103" t="str">
        <f>IFERROR(IF(VLOOKUP($A49,'Annex 2 Designated EHV charges'!$D:$P,13,FALSE)=0,"",VLOOKUP($A49,'Annex 2 Designated EHV charges'!$D:$P,13,FALSE)),"")</f>
        <v/>
      </c>
    </row>
    <row r="50" spans="1:8" ht="12.75" customHeight="1" x14ac:dyDescent="0.2">
      <c r="A50" s="100" t="str">
        <f t="array" ref="A50">IFERROR(INDEX('Annex 2 Designated EHV charges'!$D$11:$D$259, MATCH(0, IF(ISBLANK('Annex 2 Designated EHV charges'!$D$11:$D$259),1, COUNTIF(A$4:$A49, 'Annex 2 Designated EHV charges'!$D$11:$D$259)), 0)),"")</f>
        <v/>
      </c>
      <c r="B50" s="99" t="str">
        <f>IF($A50="","",VLOOKUP($A50,'Annex 2 Designated EHV charges'!$D:$O,2,0))</f>
        <v/>
      </c>
      <c r="C50" s="100" t="str">
        <f>IF($A50="","",VLOOKUP($A50,'Annex 2 Designated EHV charges'!$D:$O,3,0))</f>
        <v/>
      </c>
      <c r="D50" s="99" t="str">
        <f>IF($A50="","",VLOOKUP($A50,'Annex 2 Designated EHV charges'!$D:$O,4,0))</f>
        <v/>
      </c>
      <c r="E50" s="101" t="str">
        <f>IFERROR(IF(VLOOKUP($A50,'Annex 2 Designated EHV charges'!$D:$O,10,FALSE)=0,"",VLOOKUP($A50,'Annex 2 Designated EHV charges'!$D:$O,10,FALSE)),"")</f>
        <v/>
      </c>
      <c r="F50" s="102" t="str">
        <f>IFERROR(IF(VLOOKUP($A50,'Annex 2 Designated EHV charges'!$D:$O,11,FALSE)=0,"",VLOOKUP($A50,'Annex 2 Designated EHV charges'!$D:$O,11,FALSE)),"")</f>
        <v/>
      </c>
      <c r="G50" s="103" t="str">
        <f>IFERROR(IF(VLOOKUP($A50,'Annex 2 Designated EHV charges'!$D:$O,12,FALSE)=0,"",VLOOKUP($A50,'Annex 2 Designated EHV charges'!$D:$O,12,FALSE)),"")</f>
        <v/>
      </c>
      <c r="H50" s="103" t="str">
        <f>IFERROR(IF(VLOOKUP($A50,'Annex 2 Designated EHV charges'!$D:$P,13,FALSE)=0,"",VLOOKUP($A50,'Annex 2 Designated EHV charges'!$D:$P,13,FALSE)),"")</f>
        <v/>
      </c>
    </row>
    <row r="51" spans="1:8" ht="12.75" customHeight="1" x14ac:dyDescent="0.2">
      <c r="A51" s="100" t="str">
        <f t="array" ref="A51">IFERROR(INDEX('Annex 2 Designated EHV charges'!$D$11:$D$259, MATCH(0, IF(ISBLANK('Annex 2 Designated EHV charges'!$D$11:$D$259),1, COUNTIF(A$4:$A50, 'Annex 2 Designated EHV charges'!$D$11:$D$259)), 0)),"")</f>
        <v/>
      </c>
      <c r="B51" s="99" t="str">
        <f>IF($A51="","",VLOOKUP($A51,'Annex 2 Designated EHV charges'!$D:$O,2,0))</f>
        <v/>
      </c>
      <c r="C51" s="100" t="str">
        <f>IF($A51="","",VLOOKUP($A51,'Annex 2 Designated EHV charges'!$D:$O,3,0))</f>
        <v/>
      </c>
      <c r="D51" s="99" t="str">
        <f>IF($A51="","",VLOOKUP($A51,'Annex 2 Designated EHV charges'!$D:$O,4,0))</f>
        <v/>
      </c>
      <c r="E51" s="101" t="str">
        <f>IFERROR(IF(VLOOKUP($A51,'Annex 2 Designated EHV charges'!$D:$O,10,FALSE)=0,"",VLOOKUP($A51,'Annex 2 Designated EHV charges'!$D:$O,10,FALSE)),"")</f>
        <v/>
      </c>
      <c r="F51" s="102" t="str">
        <f>IFERROR(IF(VLOOKUP($A51,'Annex 2 Designated EHV charges'!$D:$O,11,FALSE)=0,"",VLOOKUP($A51,'Annex 2 Designated EHV charges'!$D:$O,11,FALSE)),"")</f>
        <v/>
      </c>
      <c r="G51" s="103" t="str">
        <f>IFERROR(IF(VLOOKUP($A51,'Annex 2 Designated EHV charges'!$D:$O,12,FALSE)=0,"",VLOOKUP($A51,'Annex 2 Designated EHV charges'!$D:$O,12,FALSE)),"")</f>
        <v/>
      </c>
      <c r="H51" s="103" t="str">
        <f>IFERROR(IF(VLOOKUP($A51,'Annex 2 Designated EHV charges'!$D:$P,13,FALSE)=0,"",VLOOKUP($A51,'Annex 2 Designated EHV charges'!$D:$P,13,FALSE)),"")</f>
        <v/>
      </c>
    </row>
    <row r="52" spans="1:8" ht="12.75" customHeight="1" x14ac:dyDescent="0.2">
      <c r="A52" s="100" t="str">
        <f t="array" ref="A52">IFERROR(INDEX('Annex 2 Designated EHV charges'!$D$11:$D$259, MATCH(0, IF(ISBLANK('Annex 2 Designated EHV charges'!$D$11:$D$259),1, COUNTIF(A$4:$A51, 'Annex 2 Designated EHV charges'!$D$11:$D$259)), 0)),"")</f>
        <v/>
      </c>
      <c r="B52" s="99" t="str">
        <f>IF($A52="","",VLOOKUP($A52,'Annex 2 Designated EHV charges'!$D:$O,2,0))</f>
        <v/>
      </c>
      <c r="C52" s="100" t="str">
        <f>IF($A52="","",VLOOKUP($A52,'Annex 2 Designated EHV charges'!$D:$O,3,0))</f>
        <v/>
      </c>
      <c r="D52" s="99" t="str">
        <f>IF($A52="","",VLOOKUP($A52,'Annex 2 Designated EHV charges'!$D:$O,4,0))</f>
        <v/>
      </c>
      <c r="E52" s="101" t="str">
        <f>IFERROR(IF(VLOOKUP($A52,'Annex 2 Designated EHV charges'!$D:$O,10,FALSE)=0,"",VLOOKUP($A52,'Annex 2 Designated EHV charges'!$D:$O,10,FALSE)),"")</f>
        <v/>
      </c>
      <c r="F52" s="102" t="str">
        <f>IFERROR(IF(VLOOKUP($A52,'Annex 2 Designated EHV charges'!$D:$O,11,FALSE)=0,"",VLOOKUP($A52,'Annex 2 Designated EHV charges'!$D:$O,11,FALSE)),"")</f>
        <v/>
      </c>
      <c r="G52" s="103" t="str">
        <f>IFERROR(IF(VLOOKUP($A52,'Annex 2 Designated EHV charges'!$D:$O,12,FALSE)=0,"",VLOOKUP($A52,'Annex 2 Designated EHV charges'!$D:$O,12,FALSE)),"")</f>
        <v/>
      </c>
      <c r="H52" s="103" t="str">
        <f>IFERROR(IF(VLOOKUP($A52,'Annex 2 Designated EHV charges'!$D:$P,13,FALSE)=0,"",VLOOKUP($A52,'Annex 2 Designated EHV charges'!$D:$P,13,FALSE)),"")</f>
        <v/>
      </c>
    </row>
    <row r="53" spans="1:8" ht="12.75" customHeight="1" x14ac:dyDescent="0.2">
      <c r="A53" s="100" t="str">
        <f t="array" ref="A53">IFERROR(INDEX('Annex 2 Designated EHV charges'!$D$11:$D$259, MATCH(0, IF(ISBLANK('Annex 2 Designated EHV charges'!$D$11:$D$259),1, COUNTIF(A$4:$A52, 'Annex 2 Designated EHV charges'!$D$11:$D$259)), 0)),"")</f>
        <v/>
      </c>
      <c r="B53" s="99" t="str">
        <f>IF($A53="","",VLOOKUP($A53,'Annex 2 Designated EHV charges'!$D:$O,2,0))</f>
        <v/>
      </c>
      <c r="C53" s="100" t="str">
        <f>IF($A53="","",VLOOKUP($A53,'Annex 2 Designated EHV charges'!$D:$O,3,0))</f>
        <v/>
      </c>
      <c r="D53" s="99" t="str">
        <f>IF($A53="","",VLOOKUP($A53,'Annex 2 Designated EHV charges'!$D:$O,4,0))</f>
        <v/>
      </c>
      <c r="E53" s="101" t="str">
        <f>IFERROR(IF(VLOOKUP($A53,'Annex 2 Designated EHV charges'!$D:$O,10,FALSE)=0,"",VLOOKUP($A53,'Annex 2 Designated EHV charges'!$D:$O,10,FALSE)),"")</f>
        <v/>
      </c>
      <c r="F53" s="102" t="str">
        <f>IFERROR(IF(VLOOKUP($A53,'Annex 2 Designated EHV charges'!$D:$O,11,FALSE)=0,"",VLOOKUP($A53,'Annex 2 Designated EHV charges'!$D:$O,11,FALSE)),"")</f>
        <v/>
      </c>
      <c r="G53" s="103" t="str">
        <f>IFERROR(IF(VLOOKUP($A53,'Annex 2 Designated EHV charges'!$D:$O,12,FALSE)=0,"",VLOOKUP($A53,'Annex 2 Designated EHV charges'!$D:$O,12,FALSE)),"")</f>
        <v/>
      </c>
      <c r="H53" s="103" t="str">
        <f>IFERROR(IF(VLOOKUP($A53,'Annex 2 Designated EHV charges'!$D:$P,13,FALSE)=0,"",VLOOKUP($A53,'Annex 2 Designated EHV charges'!$D:$P,13,FALSE)),"")</f>
        <v/>
      </c>
    </row>
    <row r="54" spans="1:8" ht="12.75" customHeight="1" x14ac:dyDescent="0.2">
      <c r="A54" s="100" t="str">
        <f t="array" ref="A54">IFERROR(INDEX('Annex 2 Designated EHV charges'!$D$11:$D$259, MATCH(0, IF(ISBLANK('Annex 2 Designated EHV charges'!$D$11:$D$259),1, COUNTIF(A$4:$A53, 'Annex 2 Designated EHV charges'!$D$11:$D$259)), 0)),"")</f>
        <v/>
      </c>
      <c r="B54" s="99" t="str">
        <f>IF($A54="","",VLOOKUP($A54,'Annex 2 Designated EHV charges'!$D:$O,2,0))</f>
        <v/>
      </c>
      <c r="C54" s="100" t="str">
        <f>IF($A54="","",VLOOKUP($A54,'Annex 2 Designated EHV charges'!$D:$O,3,0))</f>
        <v/>
      </c>
      <c r="D54" s="99" t="str">
        <f>IF($A54="","",VLOOKUP($A54,'Annex 2 Designated EHV charges'!$D:$O,4,0))</f>
        <v/>
      </c>
      <c r="E54" s="101" t="str">
        <f>IFERROR(IF(VLOOKUP($A54,'Annex 2 Designated EHV charges'!$D:$O,10,FALSE)=0,"",VLOOKUP($A54,'Annex 2 Designated EHV charges'!$D:$O,10,FALSE)),"")</f>
        <v/>
      </c>
      <c r="F54" s="102" t="str">
        <f>IFERROR(IF(VLOOKUP($A54,'Annex 2 Designated EHV charges'!$D:$O,11,FALSE)=0,"",VLOOKUP($A54,'Annex 2 Designated EHV charges'!$D:$O,11,FALSE)),"")</f>
        <v/>
      </c>
      <c r="G54" s="103" t="str">
        <f>IFERROR(IF(VLOOKUP($A54,'Annex 2 Designated EHV charges'!$D:$O,12,FALSE)=0,"",VLOOKUP($A54,'Annex 2 Designated EHV charges'!$D:$O,12,FALSE)),"")</f>
        <v/>
      </c>
      <c r="H54" s="103" t="str">
        <f>IFERROR(IF(VLOOKUP($A54,'Annex 2 Designated EHV charges'!$D:$P,13,FALSE)=0,"",VLOOKUP($A54,'Annex 2 Designated EHV charges'!$D:$P,13,FALSE)),"")</f>
        <v/>
      </c>
    </row>
    <row r="55" spans="1:8" ht="12.75" customHeight="1" x14ac:dyDescent="0.2">
      <c r="A55" s="100" t="str">
        <f t="array" ref="A55">IFERROR(INDEX('Annex 2 Designated EHV charges'!$D$11:$D$259, MATCH(0, IF(ISBLANK('Annex 2 Designated EHV charges'!$D$11:$D$259),1, COUNTIF(A$4:$A54, 'Annex 2 Designated EHV charges'!$D$11:$D$259)), 0)),"")</f>
        <v/>
      </c>
      <c r="B55" s="99" t="str">
        <f>IF($A55="","",VLOOKUP($A55,'Annex 2 Designated EHV charges'!$D:$O,2,0))</f>
        <v/>
      </c>
      <c r="C55" s="100" t="str">
        <f>IF($A55="","",VLOOKUP($A55,'Annex 2 Designated EHV charges'!$D:$O,3,0))</f>
        <v/>
      </c>
      <c r="D55" s="99" t="str">
        <f>IF($A55="","",VLOOKUP($A55,'Annex 2 Designated EHV charges'!$D:$O,4,0))</f>
        <v/>
      </c>
      <c r="E55" s="101" t="str">
        <f>IFERROR(IF(VLOOKUP($A55,'Annex 2 Designated EHV charges'!$D:$O,10,FALSE)=0,"",VLOOKUP($A55,'Annex 2 Designated EHV charges'!$D:$O,10,FALSE)),"")</f>
        <v/>
      </c>
      <c r="F55" s="102" t="str">
        <f>IFERROR(IF(VLOOKUP($A55,'Annex 2 Designated EHV charges'!$D:$O,11,FALSE)=0,"",VLOOKUP($A55,'Annex 2 Designated EHV charges'!$D:$O,11,FALSE)),"")</f>
        <v/>
      </c>
      <c r="G55" s="103" t="str">
        <f>IFERROR(IF(VLOOKUP($A55,'Annex 2 Designated EHV charges'!$D:$O,12,FALSE)=0,"",VLOOKUP($A55,'Annex 2 Designated EHV charges'!$D:$O,12,FALSE)),"")</f>
        <v/>
      </c>
      <c r="H55" s="103" t="str">
        <f>IFERROR(IF(VLOOKUP($A55,'Annex 2 Designated EHV charges'!$D:$P,13,FALSE)=0,"",VLOOKUP($A55,'Annex 2 Designated EHV charges'!$D:$P,13,FALSE)),"")</f>
        <v/>
      </c>
    </row>
    <row r="56" spans="1:8" ht="12.75" customHeight="1" x14ac:dyDescent="0.2">
      <c r="A56" s="100" t="str">
        <f t="array" ref="A56">IFERROR(INDEX('Annex 2 Designated EHV charges'!$D$11:$D$259, MATCH(0, IF(ISBLANK('Annex 2 Designated EHV charges'!$D$11:$D$259),1, COUNTIF(A$4:$A55, 'Annex 2 Designated EHV charges'!$D$11:$D$259)), 0)),"")</f>
        <v/>
      </c>
      <c r="B56" s="99" t="str">
        <f>IF($A56="","",VLOOKUP($A56,'Annex 2 Designated EHV charges'!$D:$O,2,0))</f>
        <v/>
      </c>
      <c r="C56" s="100" t="str">
        <f>IF($A56="","",VLOOKUP($A56,'Annex 2 Designated EHV charges'!$D:$O,3,0))</f>
        <v/>
      </c>
      <c r="D56" s="99" t="str">
        <f>IF($A56="","",VLOOKUP($A56,'Annex 2 Designated EHV charges'!$D:$O,4,0))</f>
        <v/>
      </c>
      <c r="E56" s="101" t="str">
        <f>IFERROR(IF(VLOOKUP($A56,'Annex 2 Designated EHV charges'!$D:$O,10,FALSE)=0,"",VLOOKUP($A56,'Annex 2 Designated EHV charges'!$D:$O,10,FALSE)),"")</f>
        <v/>
      </c>
      <c r="F56" s="102" t="str">
        <f>IFERROR(IF(VLOOKUP($A56,'Annex 2 Designated EHV charges'!$D:$O,11,FALSE)=0,"",VLOOKUP($A56,'Annex 2 Designated EHV charges'!$D:$O,11,FALSE)),"")</f>
        <v/>
      </c>
      <c r="G56" s="103" t="str">
        <f>IFERROR(IF(VLOOKUP($A56,'Annex 2 Designated EHV charges'!$D:$O,12,FALSE)=0,"",VLOOKUP($A56,'Annex 2 Designated EHV charges'!$D:$O,12,FALSE)),"")</f>
        <v/>
      </c>
      <c r="H56" s="103" t="str">
        <f>IFERROR(IF(VLOOKUP($A56,'Annex 2 Designated EHV charges'!$D:$P,13,FALSE)=0,"",VLOOKUP($A56,'Annex 2 Designated EHV charges'!$D:$P,13,FALSE)),"")</f>
        <v/>
      </c>
    </row>
    <row r="57" spans="1:8" ht="12.75" customHeight="1" x14ac:dyDescent="0.2">
      <c r="A57" s="100" t="str">
        <f t="array" ref="A57">IFERROR(INDEX('Annex 2 Designated EHV charges'!$D$11:$D$259, MATCH(0, IF(ISBLANK('Annex 2 Designated EHV charges'!$D$11:$D$259),1, COUNTIF(A$4:$A56, 'Annex 2 Designated EHV charges'!$D$11:$D$259)), 0)),"")</f>
        <v/>
      </c>
      <c r="B57" s="99" t="str">
        <f>IF($A57="","",VLOOKUP($A57,'Annex 2 Designated EHV charges'!$D:$O,2,0))</f>
        <v/>
      </c>
      <c r="C57" s="100" t="str">
        <f>IF($A57="","",VLOOKUP($A57,'Annex 2 Designated EHV charges'!$D:$O,3,0))</f>
        <v/>
      </c>
      <c r="D57" s="99" t="str">
        <f>IF($A57="","",VLOOKUP($A57,'Annex 2 Designated EHV charges'!$D:$O,4,0))</f>
        <v/>
      </c>
      <c r="E57" s="101" t="str">
        <f>IFERROR(IF(VLOOKUP($A57,'Annex 2 Designated EHV charges'!$D:$O,10,FALSE)=0,"",VLOOKUP($A57,'Annex 2 Designated EHV charges'!$D:$O,10,FALSE)),"")</f>
        <v/>
      </c>
      <c r="F57" s="102" t="str">
        <f>IFERROR(IF(VLOOKUP($A57,'Annex 2 Designated EHV charges'!$D:$O,11,FALSE)=0,"",VLOOKUP($A57,'Annex 2 Designated EHV charges'!$D:$O,11,FALSE)),"")</f>
        <v/>
      </c>
      <c r="G57" s="103" t="str">
        <f>IFERROR(IF(VLOOKUP($A57,'Annex 2 Designated EHV charges'!$D:$O,12,FALSE)=0,"",VLOOKUP($A57,'Annex 2 Designated EHV charges'!$D:$O,12,FALSE)),"")</f>
        <v/>
      </c>
      <c r="H57" s="103" t="str">
        <f>IFERROR(IF(VLOOKUP($A57,'Annex 2 Designated EHV charges'!$D:$P,13,FALSE)=0,"",VLOOKUP($A57,'Annex 2 Designated EHV charges'!$D:$P,13,FALSE)),"")</f>
        <v/>
      </c>
    </row>
    <row r="58" spans="1:8" ht="12.75" customHeight="1" x14ac:dyDescent="0.2">
      <c r="A58" s="100" t="str">
        <f t="array" ref="A58">IFERROR(INDEX('Annex 2 Designated EHV charges'!$D$11:$D$259, MATCH(0, IF(ISBLANK('Annex 2 Designated EHV charges'!$D$11:$D$259),1, COUNTIF(A$4:$A57, 'Annex 2 Designated EHV charges'!$D$11:$D$259)), 0)),"")</f>
        <v/>
      </c>
      <c r="B58" s="99" t="str">
        <f>IF($A58="","",VLOOKUP($A58,'Annex 2 Designated EHV charges'!$D:$O,2,0))</f>
        <v/>
      </c>
      <c r="C58" s="100" t="str">
        <f>IF($A58="","",VLOOKUP($A58,'Annex 2 Designated EHV charges'!$D:$O,3,0))</f>
        <v/>
      </c>
      <c r="D58" s="99" t="str">
        <f>IF($A58="","",VLOOKUP($A58,'Annex 2 Designated EHV charges'!$D:$O,4,0))</f>
        <v/>
      </c>
      <c r="E58" s="101" t="str">
        <f>IFERROR(IF(VLOOKUP($A58,'Annex 2 Designated EHV charges'!$D:$O,10,FALSE)=0,"",VLOOKUP($A58,'Annex 2 Designated EHV charges'!$D:$O,10,FALSE)),"")</f>
        <v/>
      </c>
      <c r="F58" s="102" t="str">
        <f>IFERROR(IF(VLOOKUP($A58,'Annex 2 Designated EHV charges'!$D:$O,11,FALSE)=0,"",VLOOKUP($A58,'Annex 2 Designated EHV charges'!$D:$O,11,FALSE)),"")</f>
        <v/>
      </c>
      <c r="G58" s="103" t="str">
        <f>IFERROR(IF(VLOOKUP($A58,'Annex 2 Designated EHV charges'!$D:$O,12,FALSE)=0,"",VLOOKUP($A58,'Annex 2 Designated EHV charges'!$D:$O,12,FALSE)),"")</f>
        <v/>
      </c>
      <c r="H58" s="103" t="str">
        <f>IFERROR(IF(VLOOKUP($A58,'Annex 2 Designated EHV charges'!$D:$P,13,FALSE)=0,"",VLOOKUP($A58,'Annex 2 Designated EHV charges'!$D:$P,13,FALSE)),"")</f>
        <v/>
      </c>
    </row>
    <row r="59" spans="1:8" ht="12.75" customHeight="1" x14ac:dyDescent="0.2">
      <c r="A59" s="100" t="str">
        <f t="array" ref="A59">IFERROR(INDEX('Annex 2 Designated EHV charges'!$D$11:$D$259, MATCH(0, IF(ISBLANK('Annex 2 Designated EHV charges'!$D$11:$D$259),1, COUNTIF(A$4:$A58, 'Annex 2 Designated EHV charges'!$D$11:$D$259)), 0)),"")</f>
        <v/>
      </c>
      <c r="B59" s="99" t="str">
        <f>IF($A59="","",VLOOKUP($A59,'Annex 2 Designated EHV charges'!$D:$O,2,0))</f>
        <v/>
      </c>
      <c r="C59" s="100" t="str">
        <f>IF($A59="","",VLOOKUP($A59,'Annex 2 Designated EHV charges'!$D:$O,3,0))</f>
        <v/>
      </c>
      <c r="D59" s="99" t="str">
        <f>IF($A59="","",VLOOKUP($A59,'Annex 2 Designated EHV charges'!$D:$O,4,0))</f>
        <v/>
      </c>
      <c r="E59" s="101" t="str">
        <f>IFERROR(IF(VLOOKUP($A59,'Annex 2 Designated EHV charges'!$D:$O,10,FALSE)=0,"",VLOOKUP($A59,'Annex 2 Designated EHV charges'!$D:$O,10,FALSE)),"")</f>
        <v/>
      </c>
      <c r="F59" s="102" t="str">
        <f>IFERROR(IF(VLOOKUP($A59,'Annex 2 Designated EHV charges'!$D:$O,11,FALSE)=0,"",VLOOKUP($A59,'Annex 2 Designated EHV charges'!$D:$O,11,FALSE)),"")</f>
        <v/>
      </c>
      <c r="G59" s="103" t="str">
        <f>IFERROR(IF(VLOOKUP($A59,'Annex 2 Designated EHV charges'!$D:$O,12,FALSE)=0,"",VLOOKUP($A59,'Annex 2 Designated EHV charges'!$D:$O,12,FALSE)),"")</f>
        <v/>
      </c>
      <c r="H59" s="103" t="str">
        <f>IFERROR(IF(VLOOKUP($A59,'Annex 2 Designated EHV charges'!$D:$P,13,FALSE)=0,"",VLOOKUP($A59,'Annex 2 Designated EHV charges'!$D:$P,13,FALSE)),"")</f>
        <v/>
      </c>
    </row>
    <row r="60" spans="1:8" ht="12.75" customHeight="1" x14ac:dyDescent="0.2">
      <c r="A60" s="100" t="str">
        <f t="array" ref="A60">IFERROR(INDEX('Annex 2 Designated EHV charges'!$D$11:$D$259, MATCH(0, IF(ISBLANK('Annex 2 Designated EHV charges'!$D$11:$D$259),1, COUNTIF(A$4:$A59, 'Annex 2 Designated EHV charges'!$D$11:$D$259)), 0)),"")</f>
        <v/>
      </c>
      <c r="B60" s="99" t="str">
        <f>IF($A60="","",VLOOKUP($A60,'Annex 2 Designated EHV charges'!$D:$O,2,0))</f>
        <v/>
      </c>
      <c r="C60" s="100" t="str">
        <f>IF($A60="","",VLOOKUP($A60,'Annex 2 Designated EHV charges'!$D:$O,3,0))</f>
        <v/>
      </c>
      <c r="D60" s="99" t="str">
        <f>IF($A60="","",VLOOKUP($A60,'Annex 2 Designated EHV charges'!$D:$O,4,0))</f>
        <v/>
      </c>
      <c r="E60" s="101" t="str">
        <f>IFERROR(IF(VLOOKUP($A60,'Annex 2 Designated EHV charges'!$D:$O,10,FALSE)=0,"",VLOOKUP($A60,'Annex 2 Designated EHV charges'!$D:$O,10,FALSE)),"")</f>
        <v/>
      </c>
      <c r="F60" s="102" t="str">
        <f>IFERROR(IF(VLOOKUP($A60,'Annex 2 Designated EHV charges'!$D:$O,11,FALSE)=0,"",VLOOKUP($A60,'Annex 2 Designated EHV charges'!$D:$O,11,FALSE)),"")</f>
        <v/>
      </c>
      <c r="G60" s="103" t="str">
        <f>IFERROR(IF(VLOOKUP($A60,'Annex 2 Designated EHV charges'!$D:$O,12,FALSE)=0,"",VLOOKUP($A60,'Annex 2 Designated EHV charges'!$D:$O,12,FALSE)),"")</f>
        <v/>
      </c>
      <c r="H60" s="103" t="str">
        <f>IFERROR(IF(VLOOKUP($A60,'Annex 2 Designated EHV charges'!$D:$P,13,FALSE)=0,"",VLOOKUP($A60,'Annex 2 Designated EHV charges'!$D:$P,13,FALSE)),"")</f>
        <v/>
      </c>
    </row>
    <row r="61" spans="1:8" ht="12.75" customHeight="1" x14ac:dyDescent="0.2">
      <c r="A61" s="100" t="str">
        <f t="array" ref="A61">IFERROR(INDEX('Annex 2 Designated EHV charges'!$D$11:$D$259, MATCH(0, IF(ISBLANK('Annex 2 Designated EHV charges'!$D$11:$D$259),1, COUNTIF(A$4:$A60, 'Annex 2 Designated EHV charges'!$D$11:$D$259)), 0)),"")</f>
        <v/>
      </c>
      <c r="B61" s="99" t="str">
        <f>IF($A61="","",VLOOKUP($A61,'Annex 2 Designated EHV charges'!$D:$O,2,0))</f>
        <v/>
      </c>
      <c r="C61" s="100" t="str">
        <f>IF($A61="","",VLOOKUP($A61,'Annex 2 Designated EHV charges'!$D:$O,3,0))</f>
        <v/>
      </c>
      <c r="D61" s="99" t="str">
        <f>IF($A61="","",VLOOKUP($A61,'Annex 2 Designated EHV charges'!$D:$O,4,0))</f>
        <v/>
      </c>
      <c r="E61" s="101" t="str">
        <f>IFERROR(IF(VLOOKUP($A61,'Annex 2 Designated EHV charges'!$D:$O,10,FALSE)=0,"",VLOOKUP($A61,'Annex 2 Designated EHV charges'!$D:$O,10,FALSE)),"")</f>
        <v/>
      </c>
      <c r="F61" s="102" t="str">
        <f>IFERROR(IF(VLOOKUP($A61,'Annex 2 Designated EHV charges'!$D:$O,11,FALSE)=0,"",VLOOKUP($A61,'Annex 2 Designated EHV charges'!$D:$O,11,FALSE)),"")</f>
        <v/>
      </c>
      <c r="G61" s="103" t="str">
        <f>IFERROR(IF(VLOOKUP($A61,'Annex 2 Designated EHV charges'!$D:$O,12,FALSE)=0,"",VLOOKUP($A61,'Annex 2 Designated EHV charges'!$D:$O,12,FALSE)),"")</f>
        <v/>
      </c>
      <c r="H61" s="103" t="str">
        <f>IFERROR(IF(VLOOKUP($A61,'Annex 2 Designated EHV charges'!$D:$P,13,FALSE)=0,"",VLOOKUP($A61,'Annex 2 Designated EHV charges'!$D:$P,13,FALSE)),"")</f>
        <v/>
      </c>
    </row>
    <row r="62" spans="1:8" ht="12.75" customHeight="1" x14ac:dyDescent="0.2">
      <c r="A62" s="100" t="str">
        <f t="array" ref="A62">IFERROR(INDEX('Annex 2 Designated EHV charges'!$D$11:$D$259, MATCH(0, IF(ISBLANK('Annex 2 Designated EHV charges'!$D$11:$D$259),1, COUNTIF(A$4:$A61, 'Annex 2 Designated EHV charges'!$D$11:$D$259)), 0)),"")</f>
        <v/>
      </c>
      <c r="B62" s="99" t="str">
        <f>IF($A62="","",VLOOKUP($A62,'Annex 2 Designated EHV charges'!$D:$O,2,0))</f>
        <v/>
      </c>
      <c r="C62" s="100" t="str">
        <f>IF($A62="","",VLOOKUP($A62,'Annex 2 Designated EHV charges'!$D:$O,3,0))</f>
        <v/>
      </c>
      <c r="D62" s="99" t="str">
        <f>IF($A62="","",VLOOKUP($A62,'Annex 2 Designated EHV charges'!$D:$O,4,0))</f>
        <v/>
      </c>
      <c r="E62" s="101" t="str">
        <f>IFERROR(IF(VLOOKUP($A62,'Annex 2 Designated EHV charges'!$D:$O,10,FALSE)=0,"",VLOOKUP($A62,'Annex 2 Designated EHV charges'!$D:$O,10,FALSE)),"")</f>
        <v/>
      </c>
      <c r="F62" s="102" t="str">
        <f>IFERROR(IF(VLOOKUP($A62,'Annex 2 Designated EHV charges'!$D:$O,11,FALSE)=0,"",VLOOKUP($A62,'Annex 2 Designated EHV charges'!$D:$O,11,FALSE)),"")</f>
        <v/>
      </c>
      <c r="G62" s="103" t="str">
        <f>IFERROR(IF(VLOOKUP($A62,'Annex 2 Designated EHV charges'!$D:$O,12,FALSE)=0,"",VLOOKUP($A62,'Annex 2 Designated EHV charges'!$D:$O,12,FALSE)),"")</f>
        <v/>
      </c>
      <c r="H62" s="103" t="str">
        <f>IFERROR(IF(VLOOKUP($A62,'Annex 2 Designated EHV charges'!$D:$P,13,FALSE)=0,"",VLOOKUP($A62,'Annex 2 Designated EHV charges'!$D:$P,13,FALSE)),"")</f>
        <v/>
      </c>
    </row>
    <row r="63" spans="1:8" ht="12.75" customHeight="1" x14ac:dyDescent="0.2">
      <c r="A63" s="100" t="str">
        <f t="array" ref="A63">IFERROR(INDEX('Annex 2 Designated EHV charges'!$D$11:$D$259, MATCH(0, IF(ISBLANK('Annex 2 Designated EHV charges'!$D$11:$D$259),1, COUNTIF(A$4:$A62, 'Annex 2 Designated EHV charges'!$D$11:$D$259)), 0)),"")</f>
        <v/>
      </c>
      <c r="B63" s="99" t="str">
        <f>IF($A63="","",VLOOKUP($A63,'Annex 2 Designated EHV charges'!$D:$O,2,0))</f>
        <v/>
      </c>
      <c r="C63" s="100" t="str">
        <f>IF($A63="","",VLOOKUP($A63,'Annex 2 Designated EHV charges'!$D:$O,3,0))</f>
        <v/>
      </c>
      <c r="D63" s="99" t="str">
        <f>IF($A63="","",VLOOKUP($A63,'Annex 2 Designated EHV charges'!$D:$O,4,0))</f>
        <v/>
      </c>
      <c r="E63" s="101" t="str">
        <f>IFERROR(IF(VLOOKUP($A63,'Annex 2 Designated EHV charges'!$D:$O,10,FALSE)=0,"",VLOOKUP($A63,'Annex 2 Designated EHV charges'!$D:$O,10,FALSE)),"")</f>
        <v/>
      </c>
      <c r="F63" s="102" t="str">
        <f>IFERROR(IF(VLOOKUP($A63,'Annex 2 Designated EHV charges'!$D:$O,11,FALSE)=0,"",VLOOKUP($A63,'Annex 2 Designated EHV charges'!$D:$O,11,FALSE)),"")</f>
        <v/>
      </c>
      <c r="G63" s="103" t="str">
        <f>IFERROR(IF(VLOOKUP($A63,'Annex 2 Designated EHV charges'!$D:$O,12,FALSE)=0,"",VLOOKUP($A63,'Annex 2 Designated EHV charges'!$D:$O,12,FALSE)),"")</f>
        <v/>
      </c>
      <c r="H63" s="103" t="str">
        <f>IFERROR(IF(VLOOKUP($A63,'Annex 2 Designated EHV charges'!$D:$P,13,FALSE)=0,"",VLOOKUP($A63,'Annex 2 Designated EHV charges'!$D:$P,13,FALSE)),"")</f>
        <v/>
      </c>
    </row>
    <row r="64" spans="1:8" ht="12.75" customHeight="1" x14ac:dyDescent="0.2">
      <c r="A64" s="100" t="str">
        <f t="array" ref="A64">IFERROR(INDEX('Annex 2 Designated EHV charges'!$D$11:$D$259, MATCH(0, IF(ISBLANK('Annex 2 Designated EHV charges'!$D$11:$D$259),1, COUNTIF(A$4:$A63, 'Annex 2 Designated EHV charges'!$D$11:$D$259)), 0)),"")</f>
        <v/>
      </c>
      <c r="B64" s="99" t="str">
        <f>IF($A64="","",VLOOKUP($A64,'Annex 2 Designated EHV charges'!$D:$O,2,0))</f>
        <v/>
      </c>
      <c r="C64" s="100" t="str">
        <f>IF($A64="","",VLOOKUP($A64,'Annex 2 Designated EHV charges'!$D:$O,3,0))</f>
        <v/>
      </c>
      <c r="D64" s="99" t="str">
        <f>IF($A64="","",VLOOKUP($A64,'Annex 2 Designated EHV charges'!$D:$O,4,0))</f>
        <v/>
      </c>
      <c r="E64" s="101" t="str">
        <f>IFERROR(IF(VLOOKUP($A64,'Annex 2 Designated EHV charges'!$D:$O,10,FALSE)=0,"",VLOOKUP($A64,'Annex 2 Designated EHV charges'!$D:$O,10,FALSE)),"")</f>
        <v/>
      </c>
      <c r="F64" s="102" t="str">
        <f>IFERROR(IF(VLOOKUP($A64,'Annex 2 Designated EHV charges'!$D:$O,11,FALSE)=0,"",VLOOKUP($A64,'Annex 2 Designated EHV charges'!$D:$O,11,FALSE)),"")</f>
        <v/>
      </c>
      <c r="G64" s="103" t="str">
        <f>IFERROR(IF(VLOOKUP($A64,'Annex 2 Designated EHV charges'!$D:$O,12,FALSE)=0,"",VLOOKUP($A64,'Annex 2 Designated EHV charges'!$D:$O,12,FALSE)),"")</f>
        <v/>
      </c>
      <c r="H64" s="103" t="str">
        <f>IFERROR(IF(VLOOKUP($A64,'Annex 2 Designated EHV charges'!$D:$P,13,FALSE)=0,"",VLOOKUP($A64,'Annex 2 Designated EHV charges'!$D:$P,13,FALSE)),"")</f>
        <v/>
      </c>
    </row>
    <row r="65" spans="1:8" ht="12.75" customHeight="1" x14ac:dyDescent="0.2">
      <c r="A65" s="100" t="str">
        <f t="array" ref="A65">IFERROR(INDEX('Annex 2 Designated EHV charges'!$D$11:$D$259, MATCH(0, IF(ISBLANK('Annex 2 Designated EHV charges'!$D$11:$D$259),1, COUNTIF(A$4:$A64, 'Annex 2 Designated EHV charges'!$D$11:$D$259)), 0)),"")</f>
        <v/>
      </c>
      <c r="B65" s="99" t="str">
        <f>IF($A65="","",VLOOKUP($A65,'Annex 2 Designated EHV charges'!$D:$O,2,0))</f>
        <v/>
      </c>
      <c r="C65" s="100" t="str">
        <f>IF($A65="","",VLOOKUP($A65,'Annex 2 Designated EHV charges'!$D:$O,3,0))</f>
        <v/>
      </c>
      <c r="D65" s="99" t="str">
        <f>IF($A65="","",VLOOKUP($A65,'Annex 2 Designated EHV charges'!$D:$O,4,0))</f>
        <v/>
      </c>
      <c r="E65" s="101" t="str">
        <f>IFERROR(IF(VLOOKUP($A65,'Annex 2 Designated EHV charges'!$D:$O,10,FALSE)=0,"",VLOOKUP($A65,'Annex 2 Designated EHV charges'!$D:$O,10,FALSE)),"")</f>
        <v/>
      </c>
      <c r="F65" s="102" t="str">
        <f>IFERROR(IF(VLOOKUP($A65,'Annex 2 Designated EHV charges'!$D:$O,11,FALSE)=0,"",VLOOKUP($A65,'Annex 2 Designated EHV charges'!$D:$O,11,FALSE)),"")</f>
        <v/>
      </c>
      <c r="G65" s="103" t="str">
        <f>IFERROR(IF(VLOOKUP($A65,'Annex 2 Designated EHV charges'!$D:$O,12,FALSE)=0,"",VLOOKUP($A65,'Annex 2 Designated EHV charges'!$D:$O,12,FALSE)),"")</f>
        <v/>
      </c>
      <c r="H65" s="103" t="str">
        <f>IFERROR(IF(VLOOKUP($A65,'Annex 2 Designated EHV charges'!$D:$P,13,FALSE)=0,"",VLOOKUP($A65,'Annex 2 Designated EHV charges'!$D:$P,13,FALSE)),"")</f>
        <v/>
      </c>
    </row>
    <row r="66" spans="1:8" ht="12.75" customHeight="1" x14ac:dyDescent="0.2">
      <c r="A66" s="100" t="str">
        <f t="array" ref="A66">IFERROR(INDEX('Annex 2 Designated EHV charges'!$D$11:$D$259, MATCH(0, IF(ISBLANK('Annex 2 Designated EHV charges'!$D$11:$D$259),1, COUNTIF(A$4:$A65, 'Annex 2 Designated EHV charges'!$D$11:$D$259)), 0)),"")</f>
        <v/>
      </c>
      <c r="B66" s="99" t="str">
        <f>IF($A66="","",VLOOKUP($A66,'Annex 2 Designated EHV charges'!$D:$O,2,0))</f>
        <v/>
      </c>
      <c r="C66" s="100" t="str">
        <f>IF($A66="","",VLOOKUP($A66,'Annex 2 Designated EHV charges'!$D:$O,3,0))</f>
        <v/>
      </c>
      <c r="D66" s="99" t="str">
        <f>IF($A66="","",VLOOKUP($A66,'Annex 2 Designated EHV charges'!$D:$O,4,0))</f>
        <v/>
      </c>
      <c r="E66" s="101" t="str">
        <f>IFERROR(IF(VLOOKUP($A66,'Annex 2 Designated EHV charges'!$D:$O,10,FALSE)=0,"",VLOOKUP($A66,'Annex 2 Designated EHV charges'!$D:$O,10,FALSE)),"")</f>
        <v/>
      </c>
      <c r="F66" s="102" t="str">
        <f>IFERROR(IF(VLOOKUP($A66,'Annex 2 Designated EHV charges'!$D:$O,11,FALSE)=0,"",VLOOKUP($A66,'Annex 2 Designated EHV charges'!$D:$O,11,FALSE)),"")</f>
        <v/>
      </c>
      <c r="G66" s="103" t="str">
        <f>IFERROR(IF(VLOOKUP($A66,'Annex 2 Designated EHV charges'!$D:$O,12,FALSE)=0,"",VLOOKUP($A66,'Annex 2 Designated EHV charges'!$D:$O,12,FALSE)),"")</f>
        <v/>
      </c>
      <c r="H66" s="103" t="str">
        <f>IFERROR(IF(VLOOKUP($A66,'Annex 2 Designated EHV charges'!$D:$P,13,FALSE)=0,"",VLOOKUP($A66,'Annex 2 Designated EHV charges'!$D:$P,13,FALSE)),"")</f>
        <v/>
      </c>
    </row>
    <row r="67" spans="1:8" ht="12.75" customHeight="1" x14ac:dyDescent="0.2">
      <c r="A67" s="100" t="str">
        <f t="array" ref="A67">IFERROR(INDEX('Annex 2 Designated EHV charges'!$D$11:$D$259, MATCH(0, IF(ISBLANK('Annex 2 Designated EHV charges'!$D$11:$D$259),1, COUNTIF(A$4:$A66, 'Annex 2 Designated EHV charges'!$D$11:$D$259)), 0)),"")</f>
        <v/>
      </c>
      <c r="B67" s="99" t="str">
        <f>IF($A67="","",VLOOKUP($A67,'Annex 2 Designated EHV charges'!$D:$O,2,0))</f>
        <v/>
      </c>
      <c r="C67" s="100" t="str">
        <f>IF($A67="","",VLOOKUP($A67,'Annex 2 Designated EHV charges'!$D:$O,3,0))</f>
        <v/>
      </c>
      <c r="D67" s="99" t="str">
        <f>IF($A67="","",VLOOKUP($A67,'Annex 2 Designated EHV charges'!$D:$O,4,0))</f>
        <v/>
      </c>
      <c r="E67" s="101" t="str">
        <f>IFERROR(IF(VLOOKUP($A67,'Annex 2 Designated EHV charges'!$D:$O,10,FALSE)=0,"",VLOOKUP($A67,'Annex 2 Designated EHV charges'!$D:$O,10,FALSE)),"")</f>
        <v/>
      </c>
      <c r="F67" s="102" t="str">
        <f>IFERROR(IF(VLOOKUP($A67,'Annex 2 Designated EHV charges'!$D:$O,11,FALSE)=0,"",VLOOKUP($A67,'Annex 2 Designated EHV charges'!$D:$O,11,FALSE)),"")</f>
        <v/>
      </c>
      <c r="G67" s="103" t="str">
        <f>IFERROR(IF(VLOOKUP($A67,'Annex 2 Designated EHV charges'!$D:$O,12,FALSE)=0,"",VLOOKUP($A67,'Annex 2 Designated EHV charges'!$D:$O,12,FALSE)),"")</f>
        <v/>
      </c>
      <c r="H67" s="103" t="str">
        <f>IFERROR(IF(VLOOKUP($A67,'Annex 2 Designated EHV charges'!$D:$P,13,FALSE)=0,"",VLOOKUP($A67,'Annex 2 Designated EHV charges'!$D:$P,13,FALSE)),"")</f>
        <v/>
      </c>
    </row>
    <row r="68" spans="1:8" ht="12.75" customHeight="1" x14ac:dyDescent="0.2">
      <c r="A68" s="100" t="str">
        <f t="array" ref="A68">IFERROR(INDEX('Annex 2 Designated EHV charges'!$D$11:$D$259, MATCH(0, IF(ISBLANK('Annex 2 Designated EHV charges'!$D$11:$D$259),1, COUNTIF(A$4:$A67, 'Annex 2 Designated EHV charges'!$D$11:$D$259)), 0)),"")</f>
        <v/>
      </c>
      <c r="B68" s="99" t="str">
        <f>IF($A68="","",VLOOKUP($A68,'Annex 2 Designated EHV charges'!$D:$O,2,0))</f>
        <v/>
      </c>
      <c r="C68" s="100" t="str">
        <f>IF($A68="","",VLOOKUP($A68,'Annex 2 Designated EHV charges'!$D:$O,3,0))</f>
        <v/>
      </c>
      <c r="D68" s="99" t="str">
        <f>IF($A68="","",VLOOKUP($A68,'Annex 2 Designated EHV charges'!$D:$O,4,0))</f>
        <v/>
      </c>
      <c r="E68" s="101" t="str">
        <f>IFERROR(IF(VLOOKUP($A68,'Annex 2 Designated EHV charges'!$D:$O,10,FALSE)=0,"",VLOOKUP($A68,'Annex 2 Designated EHV charges'!$D:$O,10,FALSE)),"")</f>
        <v/>
      </c>
      <c r="F68" s="102" t="str">
        <f>IFERROR(IF(VLOOKUP($A68,'Annex 2 Designated EHV charges'!$D:$O,11,FALSE)=0,"",VLOOKUP($A68,'Annex 2 Designated EHV charges'!$D:$O,11,FALSE)),"")</f>
        <v/>
      </c>
      <c r="G68" s="103" t="str">
        <f>IFERROR(IF(VLOOKUP($A68,'Annex 2 Designated EHV charges'!$D:$O,12,FALSE)=0,"",VLOOKUP($A68,'Annex 2 Designated EHV charges'!$D:$O,12,FALSE)),"")</f>
        <v/>
      </c>
      <c r="H68" s="103" t="str">
        <f>IFERROR(IF(VLOOKUP($A68,'Annex 2 Designated EHV charges'!$D:$P,13,FALSE)=0,"",VLOOKUP($A68,'Annex 2 Designated EHV charges'!$D:$P,13,FALSE)),"")</f>
        <v/>
      </c>
    </row>
    <row r="69" spans="1:8" ht="12.75" customHeight="1" x14ac:dyDescent="0.2">
      <c r="A69" s="100" t="str">
        <f t="array" ref="A69">IFERROR(INDEX('Annex 2 Designated EHV charges'!$D$11:$D$259, MATCH(0, IF(ISBLANK('Annex 2 Designated EHV charges'!$D$11:$D$259),1, COUNTIF(A$4:$A68, 'Annex 2 Designated EHV charges'!$D$11:$D$259)), 0)),"")</f>
        <v/>
      </c>
      <c r="B69" s="99" t="str">
        <f>IF($A69="","",VLOOKUP($A69,'Annex 2 Designated EHV charges'!$D:$O,2,0))</f>
        <v/>
      </c>
      <c r="C69" s="100" t="str">
        <f>IF($A69="","",VLOOKUP($A69,'Annex 2 Designated EHV charges'!$D:$O,3,0))</f>
        <v/>
      </c>
      <c r="D69" s="99" t="str">
        <f>IF($A69="","",VLOOKUP($A69,'Annex 2 Designated EHV charges'!$D:$O,4,0))</f>
        <v/>
      </c>
      <c r="E69" s="101" t="str">
        <f>IFERROR(IF(VLOOKUP($A69,'Annex 2 Designated EHV charges'!$D:$O,10,FALSE)=0,"",VLOOKUP($A69,'Annex 2 Designated EHV charges'!$D:$O,10,FALSE)),"")</f>
        <v/>
      </c>
      <c r="F69" s="102" t="str">
        <f>IFERROR(IF(VLOOKUP($A69,'Annex 2 Designated EHV charges'!$D:$O,11,FALSE)=0,"",VLOOKUP($A69,'Annex 2 Designated EHV charges'!$D:$O,11,FALSE)),"")</f>
        <v/>
      </c>
      <c r="G69" s="103" t="str">
        <f>IFERROR(IF(VLOOKUP($A69,'Annex 2 Designated EHV charges'!$D:$O,12,FALSE)=0,"",VLOOKUP($A69,'Annex 2 Designated EHV charges'!$D:$O,12,FALSE)),"")</f>
        <v/>
      </c>
      <c r="H69" s="103" t="str">
        <f>IFERROR(IF(VLOOKUP($A69,'Annex 2 Designated EHV charges'!$D:$P,13,FALSE)=0,"",VLOOKUP($A69,'Annex 2 Designated EHV charges'!$D:$P,13,FALSE)),"")</f>
        <v/>
      </c>
    </row>
    <row r="70" spans="1:8" ht="12.75" customHeight="1" x14ac:dyDescent="0.2">
      <c r="A70" s="100" t="str">
        <f t="array" ref="A70">IFERROR(INDEX('Annex 2 Designated EHV charges'!$D$11:$D$259, MATCH(0, IF(ISBLANK('Annex 2 Designated EHV charges'!$D$11:$D$259),1, COUNTIF(A$4:$A69, 'Annex 2 Designated EHV charges'!$D$11:$D$259)), 0)),"")</f>
        <v/>
      </c>
      <c r="B70" s="99" t="str">
        <f>IF($A70="","",VLOOKUP($A70,'Annex 2 Designated EHV charges'!$D:$O,2,0))</f>
        <v/>
      </c>
      <c r="C70" s="100" t="str">
        <f>IF($A70="","",VLOOKUP($A70,'Annex 2 Designated EHV charges'!$D:$O,3,0))</f>
        <v/>
      </c>
      <c r="D70" s="99" t="str">
        <f>IF($A70="","",VLOOKUP($A70,'Annex 2 Designated EHV charges'!$D:$O,4,0))</f>
        <v/>
      </c>
      <c r="E70" s="101" t="str">
        <f>IFERROR(IF(VLOOKUP($A70,'Annex 2 Designated EHV charges'!$D:$O,10,FALSE)=0,"",VLOOKUP($A70,'Annex 2 Designated EHV charges'!$D:$O,10,FALSE)),"")</f>
        <v/>
      </c>
      <c r="F70" s="102" t="str">
        <f>IFERROR(IF(VLOOKUP($A70,'Annex 2 Designated EHV charges'!$D:$O,11,FALSE)=0,"",VLOOKUP($A70,'Annex 2 Designated EHV charges'!$D:$O,11,FALSE)),"")</f>
        <v/>
      </c>
      <c r="G70" s="103" t="str">
        <f>IFERROR(IF(VLOOKUP($A70,'Annex 2 Designated EHV charges'!$D:$O,12,FALSE)=0,"",VLOOKUP($A70,'Annex 2 Designated EHV charges'!$D:$O,12,FALSE)),"")</f>
        <v/>
      </c>
      <c r="H70" s="103" t="str">
        <f>IFERROR(IF(VLOOKUP($A70,'Annex 2 Designated EHV charges'!$D:$P,13,FALSE)=0,"",VLOOKUP($A70,'Annex 2 Designated EHV charges'!$D:$P,13,FALSE)),"")</f>
        <v/>
      </c>
    </row>
    <row r="71" spans="1:8" ht="12.75" customHeight="1" x14ac:dyDescent="0.2">
      <c r="A71" s="100" t="str">
        <f t="array" ref="A71">IFERROR(INDEX('Annex 2 Designated EHV charges'!$D$11:$D$259, MATCH(0, IF(ISBLANK('Annex 2 Designated EHV charges'!$D$11:$D$259),1, COUNTIF(A$4:$A70, 'Annex 2 Designated EHV charges'!$D$11:$D$259)), 0)),"")</f>
        <v/>
      </c>
      <c r="B71" s="99" t="str">
        <f>IF($A71="","",VLOOKUP($A71,'Annex 2 Designated EHV charges'!$D:$O,2,0))</f>
        <v/>
      </c>
      <c r="C71" s="100" t="str">
        <f>IF($A71="","",VLOOKUP($A71,'Annex 2 Designated EHV charges'!$D:$O,3,0))</f>
        <v/>
      </c>
      <c r="D71" s="99" t="str">
        <f>IF($A71="","",VLOOKUP($A71,'Annex 2 Designated EHV charges'!$D:$O,4,0))</f>
        <v/>
      </c>
      <c r="E71" s="101" t="str">
        <f>IFERROR(IF(VLOOKUP($A71,'Annex 2 Designated EHV charges'!$D:$O,10,FALSE)=0,"",VLOOKUP($A71,'Annex 2 Designated EHV charges'!$D:$O,10,FALSE)),"")</f>
        <v/>
      </c>
      <c r="F71" s="102" t="str">
        <f>IFERROR(IF(VLOOKUP($A71,'Annex 2 Designated EHV charges'!$D:$O,11,FALSE)=0,"",VLOOKUP($A71,'Annex 2 Designated EHV charges'!$D:$O,11,FALSE)),"")</f>
        <v/>
      </c>
      <c r="G71" s="103" t="str">
        <f>IFERROR(IF(VLOOKUP($A71,'Annex 2 Designated EHV charges'!$D:$O,12,FALSE)=0,"",VLOOKUP($A71,'Annex 2 Designated EHV charges'!$D:$O,12,FALSE)),"")</f>
        <v/>
      </c>
      <c r="H71" s="103" t="str">
        <f>IFERROR(IF(VLOOKUP($A71,'Annex 2 Designated EHV charges'!$D:$P,13,FALSE)=0,"",VLOOKUP($A71,'Annex 2 Designated EHV charges'!$D:$P,13,FALSE)),"")</f>
        <v/>
      </c>
    </row>
    <row r="72" spans="1:8" ht="12.75" customHeight="1" x14ac:dyDescent="0.2">
      <c r="A72" s="100" t="str">
        <f t="array" ref="A72">IFERROR(INDEX('Annex 2 Designated EHV charges'!$D$11:$D$259, MATCH(0, IF(ISBLANK('Annex 2 Designated EHV charges'!$D$11:$D$259),1, COUNTIF(A$4:$A71, 'Annex 2 Designated EHV charges'!$D$11:$D$259)), 0)),"")</f>
        <v/>
      </c>
      <c r="B72" s="99" t="str">
        <f>IF($A72="","",VLOOKUP($A72,'Annex 2 Designated EHV charges'!$D:$O,2,0))</f>
        <v/>
      </c>
      <c r="C72" s="100" t="str">
        <f>IF($A72="","",VLOOKUP($A72,'Annex 2 Designated EHV charges'!$D:$O,3,0))</f>
        <v/>
      </c>
      <c r="D72" s="99" t="str">
        <f>IF($A72="","",VLOOKUP($A72,'Annex 2 Designated EHV charges'!$D:$O,4,0))</f>
        <v/>
      </c>
      <c r="E72" s="101" t="str">
        <f>IFERROR(IF(VLOOKUP($A72,'Annex 2 Designated EHV charges'!$D:$O,10,FALSE)=0,"",VLOOKUP($A72,'Annex 2 Designated EHV charges'!$D:$O,10,FALSE)),"")</f>
        <v/>
      </c>
      <c r="F72" s="102" t="str">
        <f>IFERROR(IF(VLOOKUP($A72,'Annex 2 Designated EHV charges'!$D:$O,11,FALSE)=0,"",VLOOKUP($A72,'Annex 2 Designated EHV charges'!$D:$O,11,FALSE)),"")</f>
        <v/>
      </c>
      <c r="G72" s="103" t="str">
        <f>IFERROR(IF(VLOOKUP($A72,'Annex 2 Designated EHV charges'!$D:$O,12,FALSE)=0,"",VLOOKUP($A72,'Annex 2 Designated EHV charges'!$D:$O,12,FALSE)),"")</f>
        <v/>
      </c>
      <c r="H72" s="103" t="str">
        <f>IFERROR(IF(VLOOKUP($A72,'Annex 2 Designated EHV charges'!$D:$P,13,FALSE)=0,"",VLOOKUP($A72,'Annex 2 Designated EHV charges'!$D:$P,13,FALSE)),"")</f>
        <v/>
      </c>
    </row>
    <row r="73" spans="1:8" ht="12.75" customHeight="1" x14ac:dyDescent="0.2">
      <c r="A73" s="100" t="str">
        <f t="array" ref="A73">IFERROR(INDEX('Annex 2 Designated EHV charges'!$D$11:$D$259, MATCH(0, IF(ISBLANK('Annex 2 Designated EHV charges'!$D$11:$D$259),1, COUNTIF(A$4:$A72, 'Annex 2 Designated EHV charges'!$D$11:$D$259)), 0)),"")</f>
        <v/>
      </c>
      <c r="B73" s="99" t="str">
        <f>IF($A73="","",VLOOKUP($A73,'Annex 2 Designated EHV charges'!$D:$O,2,0))</f>
        <v/>
      </c>
      <c r="C73" s="100" t="str">
        <f>IF($A73="","",VLOOKUP($A73,'Annex 2 Designated EHV charges'!$D:$O,3,0))</f>
        <v/>
      </c>
      <c r="D73" s="99" t="str">
        <f>IF($A73="","",VLOOKUP($A73,'Annex 2 Designated EHV charges'!$D:$O,4,0))</f>
        <v/>
      </c>
      <c r="E73" s="101" t="str">
        <f>IFERROR(IF(VLOOKUP($A73,'Annex 2 Designated EHV charges'!$D:$O,10,FALSE)=0,"",VLOOKUP($A73,'Annex 2 Designated EHV charges'!$D:$O,10,FALSE)),"")</f>
        <v/>
      </c>
      <c r="F73" s="102" t="str">
        <f>IFERROR(IF(VLOOKUP($A73,'Annex 2 Designated EHV charges'!$D:$O,11,FALSE)=0,"",VLOOKUP($A73,'Annex 2 Designated EHV charges'!$D:$O,11,FALSE)),"")</f>
        <v/>
      </c>
      <c r="G73" s="103" t="str">
        <f>IFERROR(IF(VLOOKUP($A73,'Annex 2 Designated EHV charges'!$D:$O,12,FALSE)=0,"",VLOOKUP($A73,'Annex 2 Designated EHV charges'!$D:$O,12,FALSE)),"")</f>
        <v/>
      </c>
      <c r="H73" s="103" t="str">
        <f>IFERROR(IF(VLOOKUP($A73,'Annex 2 Designated EHV charges'!$D:$P,13,FALSE)=0,"",VLOOKUP($A73,'Annex 2 Designated EHV charges'!$D:$P,13,FALSE)),"")</f>
        <v/>
      </c>
    </row>
    <row r="74" spans="1:8" ht="12.75" customHeight="1" x14ac:dyDescent="0.2">
      <c r="A74" s="100" t="str">
        <f t="array" ref="A74">IFERROR(INDEX('Annex 2 Designated EHV charges'!$D$11:$D$259, MATCH(0, IF(ISBLANK('Annex 2 Designated EHV charges'!$D$11:$D$259),1, COUNTIF(A$4:$A73, 'Annex 2 Designated EHV charges'!$D$11:$D$259)), 0)),"")</f>
        <v/>
      </c>
      <c r="B74" s="99" t="str">
        <f>IF($A74="","",VLOOKUP($A74,'Annex 2 Designated EHV charges'!$D:$O,2,0))</f>
        <v/>
      </c>
      <c r="C74" s="100" t="str">
        <f>IF($A74="","",VLOOKUP($A74,'Annex 2 Designated EHV charges'!$D:$O,3,0))</f>
        <v/>
      </c>
      <c r="D74" s="99" t="str">
        <f>IF($A74="","",VLOOKUP($A74,'Annex 2 Designated EHV charges'!$D:$O,4,0))</f>
        <v/>
      </c>
      <c r="E74" s="101" t="str">
        <f>IFERROR(IF(VLOOKUP($A74,'Annex 2 Designated EHV charges'!$D:$O,10,FALSE)=0,"",VLOOKUP($A74,'Annex 2 Designated EHV charges'!$D:$O,10,FALSE)),"")</f>
        <v/>
      </c>
      <c r="F74" s="102" t="str">
        <f>IFERROR(IF(VLOOKUP($A74,'Annex 2 Designated EHV charges'!$D:$O,11,FALSE)=0,"",VLOOKUP($A74,'Annex 2 Designated EHV charges'!$D:$O,11,FALSE)),"")</f>
        <v/>
      </c>
      <c r="G74" s="103" t="str">
        <f>IFERROR(IF(VLOOKUP($A74,'Annex 2 Designated EHV charges'!$D:$O,12,FALSE)=0,"",VLOOKUP($A74,'Annex 2 Designated EHV charges'!$D:$O,12,FALSE)),"")</f>
        <v/>
      </c>
      <c r="H74" s="103" t="str">
        <f>IFERROR(IF(VLOOKUP($A74,'Annex 2 Designated EHV charges'!$D:$P,13,FALSE)=0,"",VLOOKUP($A74,'Annex 2 Designated EHV charges'!$D:$P,13,FALSE)),"")</f>
        <v/>
      </c>
    </row>
    <row r="75" spans="1:8" ht="12.75" customHeight="1" x14ac:dyDescent="0.2">
      <c r="A75" s="100" t="str">
        <f t="array" ref="A75">IFERROR(INDEX('Annex 2 Designated EHV charges'!$D$11:$D$259, MATCH(0, IF(ISBLANK('Annex 2 Designated EHV charges'!$D$11:$D$259),1, COUNTIF(A$4:$A74, 'Annex 2 Designated EHV charges'!$D$11:$D$259)), 0)),"")</f>
        <v/>
      </c>
      <c r="B75" s="99" t="str">
        <f>IF($A75="","",VLOOKUP($A75,'Annex 2 Designated EHV charges'!$D:$O,2,0))</f>
        <v/>
      </c>
      <c r="C75" s="100" t="str">
        <f>IF($A75="","",VLOOKUP($A75,'Annex 2 Designated EHV charges'!$D:$O,3,0))</f>
        <v/>
      </c>
      <c r="D75" s="99" t="str">
        <f>IF($A75="","",VLOOKUP($A75,'Annex 2 Designated EHV charges'!$D:$O,4,0))</f>
        <v/>
      </c>
      <c r="E75" s="101" t="str">
        <f>IFERROR(IF(VLOOKUP($A75,'Annex 2 Designated EHV charges'!$D:$O,10,FALSE)=0,"",VLOOKUP($A75,'Annex 2 Designated EHV charges'!$D:$O,10,FALSE)),"")</f>
        <v/>
      </c>
      <c r="F75" s="102" t="str">
        <f>IFERROR(IF(VLOOKUP($A75,'Annex 2 Designated EHV charges'!$D:$O,11,FALSE)=0,"",VLOOKUP($A75,'Annex 2 Designated EHV charges'!$D:$O,11,FALSE)),"")</f>
        <v/>
      </c>
      <c r="G75" s="103" t="str">
        <f>IFERROR(IF(VLOOKUP($A75,'Annex 2 Designated EHV charges'!$D:$O,12,FALSE)=0,"",VLOOKUP($A75,'Annex 2 Designated EHV charges'!$D:$O,12,FALSE)),"")</f>
        <v/>
      </c>
      <c r="H75" s="103" t="str">
        <f>IFERROR(IF(VLOOKUP($A75,'Annex 2 Designated EHV charges'!$D:$P,13,FALSE)=0,"",VLOOKUP($A75,'Annex 2 Designated EHV charges'!$D:$P,13,FALSE)),"")</f>
        <v/>
      </c>
    </row>
    <row r="76" spans="1:8" ht="12.75" customHeight="1" x14ac:dyDescent="0.2">
      <c r="A76" s="100" t="str">
        <f t="array" ref="A76">IFERROR(INDEX('Annex 2 Designated EHV charges'!$D$11:$D$259, MATCH(0, IF(ISBLANK('Annex 2 Designated EHV charges'!$D$11:$D$259),1, COUNTIF(A$4:$A75, 'Annex 2 Designated EHV charges'!$D$11:$D$259)), 0)),"")</f>
        <v/>
      </c>
      <c r="B76" s="99" t="str">
        <f>IF($A76="","",VLOOKUP($A76,'Annex 2 Designated EHV charges'!$D:$O,2,0))</f>
        <v/>
      </c>
      <c r="C76" s="100" t="str">
        <f>IF($A76="","",VLOOKUP($A76,'Annex 2 Designated EHV charges'!$D:$O,3,0))</f>
        <v/>
      </c>
      <c r="D76" s="99" t="str">
        <f>IF($A76="","",VLOOKUP($A76,'Annex 2 Designated EHV charges'!$D:$O,4,0))</f>
        <v/>
      </c>
      <c r="E76" s="101" t="str">
        <f>IFERROR(IF(VLOOKUP($A76,'Annex 2 Designated EHV charges'!$D:$O,10,FALSE)=0,"",VLOOKUP($A76,'Annex 2 Designated EHV charges'!$D:$O,10,FALSE)),"")</f>
        <v/>
      </c>
      <c r="F76" s="102" t="str">
        <f>IFERROR(IF(VLOOKUP($A76,'Annex 2 Designated EHV charges'!$D:$O,11,FALSE)=0,"",VLOOKUP($A76,'Annex 2 Designated EHV charges'!$D:$O,11,FALSE)),"")</f>
        <v/>
      </c>
      <c r="G76" s="103" t="str">
        <f>IFERROR(IF(VLOOKUP($A76,'Annex 2 Designated EHV charges'!$D:$O,12,FALSE)=0,"",VLOOKUP($A76,'Annex 2 Designated EHV charges'!$D:$O,12,FALSE)),"")</f>
        <v/>
      </c>
      <c r="H76" s="103" t="str">
        <f>IFERROR(IF(VLOOKUP($A76,'Annex 2 Designated EHV charges'!$D:$P,13,FALSE)=0,"",VLOOKUP($A76,'Annex 2 Designated EHV charges'!$D:$P,13,FALSE)),"")</f>
        <v/>
      </c>
    </row>
    <row r="77" spans="1:8" ht="12.75" customHeight="1" x14ac:dyDescent="0.2">
      <c r="A77" s="100" t="str">
        <f t="array" ref="A77">IFERROR(INDEX('Annex 2 Designated EHV charges'!$D$11:$D$259, MATCH(0, IF(ISBLANK('Annex 2 Designated EHV charges'!$D$11:$D$259),1, COUNTIF(A$4:$A76, 'Annex 2 Designated EHV charges'!$D$11:$D$259)), 0)),"")</f>
        <v/>
      </c>
      <c r="B77" s="99" t="str">
        <f>IF($A77="","",VLOOKUP($A77,'Annex 2 Designated EHV charges'!$D:$O,2,0))</f>
        <v/>
      </c>
      <c r="C77" s="100" t="str">
        <f>IF($A77="","",VLOOKUP($A77,'Annex 2 Designated EHV charges'!$D:$O,3,0))</f>
        <v/>
      </c>
      <c r="D77" s="99" t="str">
        <f>IF($A77="","",VLOOKUP($A77,'Annex 2 Designated EHV charges'!$D:$O,4,0))</f>
        <v/>
      </c>
      <c r="E77" s="101" t="str">
        <f>IFERROR(IF(VLOOKUP($A77,'Annex 2 Designated EHV charges'!$D:$O,10,FALSE)=0,"",VLOOKUP($A77,'Annex 2 Designated EHV charges'!$D:$O,10,FALSE)),"")</f>
        <v/>
      </c>
      <c r="F77" s="102" t="str">
        <f>IFERROR(IF(VLOOKUP($A77,'Annex 2 Designated EHV charges'!$D:$O,11,FALSE)=0,"",VLOOKUP($A77,'Annex 2 Designated EHV charges'!$D:$O,11,FALSE)),"")</f>
        <v/>
      </c>
      <c r="G77" s="103" t="str">
        <f>IFERROR(IF(VLOOKUP($A77,'Annex 2 Designated EHV charges'!$D:$O,12,FALSE)=0,"",VLOOKUP($A77,'Annex 2 Designated EHV charges'!$D:$O,12,FALSE)),"")</f>
        <v/>
      </c>
      <c r="H77" s="103" t="str">
        <f>IFERROR(IF(VLOOKUP($A77,'Annex 2 Designated EHV charges'!$D:$P,13,FALSE)=0,"",VLOOKUP($A77,'Annex 2 Designated EHV charges'!$D:$P,13,FALSE)),"")</f>
        <v/>
      </c>
    </row>
    <row r="78" spans="1:8" ht="12.75" customHeight="1" x14ac:dyDescent="0.2">
      <c r="A78" s="100" t="str">
        <f t="array" ref="A78">IFERROR(INDEX('Annex 2 Designated EHV charges'!$D$11:$D$259, MATCH(0, IF(ISBLANK('Annex 2 Designated EHV charges'!$D$11:$D$259),1, COUNTIF(A$4:$A77, 'Annex 2 Designated EHV charges'!$D$11:$D$259)), 0)),"")</f>
        <v/>
      </c>
      <c r="B78" s="99" t="str">
        <f>IF($A78="","",VLOOKUP($A78,'Annex 2 Designated EHV charges'!$D:$O,2,0))</f>
        <v/>
      </c>
      <c r="C78" s="100" t="str">
        <f>IF($A78="","",VLOOKUP($A78,'Annex 2 Designated EHV charges'!$D:$O,3,0))</f>
        <v/>
      </c>
      <c r="D78" s="99" t="str">
        <f>IF($A78="","",VLOOKUP($A78,'Annex 2 Designated EHV charges'!$D:$O,4,0))</f>
        <v/>
      </c>
      <c r="E78" s="101" t="str">
        <f>IFERROR(IF(VLOOKUP($A78,'Annex 2 Designated EHV charges'!$D:$O,10,FALSE)=0,"",VLOOKUP($A78,'Annex 2 Designated EHV charges'!$D:$O,10,FALSE)),"")</f>
        <v/>
      </c>
      <c r="F78" s="102" t="str">
        <f>IFERROR(IF(VLOOKUP($A78,'Annex 2 Designated EHV charges'!$D:$O,11,FALSE)=0,"",VLOOKUP($A78,'Annex 2 Designated EHV charges'!$D:$O,11,FALSE)),"")</f>
        <v/>
      </c>
      <c r="G78" s="103" t="str">
        <f>IFERROR(IF(VLOOKUP($A78,'Annex 2 Designated EHV charges'!$D:$O,12,FALSE)=0,"",VLOOKUP($A78,'Annex 2 Designated EHV charges'!$D:$O,12,FALSE)),"")</f>
        <v/>
      </c>
      <c r="H78" s="103" t="str">
        <f>IFERROR(IF(VLOOKUP($A78,'Annex 2 Designated EHV charges'!$D:$P,13,FALSE)=0,"",VLOOKUP($A78,'Annex 2 Designated EHV charges'!$D:$P,13,FALSE)),"")</f>
        <v/>
      </c>
    </row>
    <row r="79" spans="1:8" ht="12.75" customHeight="1" x14ac:dyDescent="0.2">
      <c r="A79" s="100" t="str">
        <f t="array" ref="A79">IFERROR(INDEX('Annex 2 Designated EHV charges'!$D$11:$D$259, MATCH(0, IF(ISBLANK('Annex 2 Designated EHV charges'!$D$11:$D$259),1, COUNTIF(A$4:$A78, 'Annex 2 Designated EHV charges'!$D$11:$D$259)), 0)),"")</f>
        <v/>
      </c>
      <c r="B79" s="99" t="str">
        <f>IF($A79="","",VLOOKUP($A79,'Annex 2 Designated EHV charges'!$D:$O,2,0))</f>
        <v/>
      </c>
      <c r="C79" s="100" t="str">
        <f>IF($A79="","",VLOOKUP($A79,'Annex 2 Designated EHV charges'!$D:$O,3,0))</f>
        <v/>
      </c>
      <c r="D79" s="99" t="str">
        <f>IF($A79="","",VLOOKUP($A79,'Annex 2 Designated EHV charges'!$D:$O,4,0))</f>
        <v/>
      </c>
      <c r="E79" s="101" t="str">
        <f>IFERROR(IF(VLOOKUP($A79,'Annex 2 Designated EHV charges'!$D:$O,10,FALSE)=0,"",VLOOKUP($A79,'Annex 2 Designated EHV charges'!$D:$O,10,FALSE)),"")</f>
        <v/>
      </c>
      <c r="F79" s="102" t="str">
        <f>IFERROR(IF(VLOOKUP($A79,'Annex 2 Designated EHV charges'!$D:$O,11,FALSE)=0,"",VLOOKUP($A79,'Annex 2 Designated EHV charges'!$D:$O,11,FALSE)),"")</f>
        <v/>
      </c>
      <c r="G79" s="103" t="str">
        <f>IFERROR(IF(VLOOKUP($A79,'Annex 2 Designated EHV charges'!$D:$O,12,FALSE)=0,"",VLOOKUP($A79,'Annex 2 Designated EHV charges'!$D:$O,12,FALSE)),"")</f>
        <v/>
      </c>
      <c r="H79" s="103" t="str">
        <f>IFERROR(IF(VLOOKUP($A79,'Annex 2 Designated EHV charges'!$D:$P,13,FALSE)=0,"",VLOOKUP($A79,'Annex 2 Designated EHV charges'!$D:$P,13,FALSE)),"")</f>
        <v/>
      </c>
    </row>
    <row r="80" spans="1:8" ht="12.75" customHeight="1" x14ac:dyDescent="0.2">
      <c r="A80" s="100" t="str">
        <f t="array" ref="A80">IFERROR(INDEX('Annex 2 Designated EHV charges'!$D$11:$D$259, MATCH(0, IF(ISBLANK('Annex 2 Designated EHV charges'!$D$11:$D$259),1, COUNTIF(A$4:$A79, 'Annex 2 Designated EHV charges'!$D$11:$D$259)), 0)),"")</f>
        <v/>
      </c>
      <c r="B80" s="99" t="str">
        <f>IF($A80="","",VLOOKUP($A80,'Annex 2 Designated EHV charges'!$D:$O,2,0))</f>
        <v/>
      </c>
      <c r="C80" s="100" t="str">
        <f>IF($A80="","",VLOOKUP($A80,'Annex 2 Designated EHV charges'!$D:$O,3,0))</f>
        <v/>
      </c>
      <c r="D80" s="99" t="str">
        <f>IF($A80="","",VLOOKUP($A80,'Annex 2 Designated EHV charges'!$D:$O,4,0))</f>
        <v/>
      </c>
      <c r="E80" s="101" t="str">
        <f>IFERROR(IF(VLOOKUP($A80,'Annex 2 Designated EHV charges'!$D:$O,10,FALSE)=0,"",VLOOKUP($A80,'Annex 2 Designated EHV charges'!$D:$O,10,FALSE)),"")</f>
        <v/>
      </c>
      <c r="F80" s="102" t="str">
        <f>IFERROR(IF(VLOOKUP($A80,'Annex 2 Designated EHV charges'!$D:$O,11,FALSE)=0,"",VLOOKUP($A80,'Annex 2 Designated EHV charges'!$D:$O,11,FALSE)),"")</f>
        <v/>
      </c>
      <c r="G80" s="103" t="str">
        <f>IFERROR(IF(VLOOKUP($A80,'Annex 2 Designated EHV charges'!$D:$O,12,FALSE)=0,"",VLOOKUP($A80,'Annex 2 Designated EHV charges'!$D:$O,12,FALSE)),"")</f>
        <v/>
      </c>
      <c r="H80" s="103" t="str">
        <f>IFERROR(IF(VLOOKUP($A80,'Annex 2 Designated EHV charges'!$D:$P,13,FALSE)=0,"",VLOOKUP($A80,'Annex 2 Designated EHV charges'!$D:$P,13,FALSE)),"")</f>
        <v/>
      </c>
    </row>
    <row r="81" spans="1:8" ht="12.75" customHeight="1" x14ac:dyDescent="0.2">
      <c r="A81" s="100" t="str">
        <f t="array" ref="A81">IFERROR(INDEX('Annex 2 Designated EHV charges'!$D$11:$D$259, MATCH(0, IF(ISBLANK('Annex 2 Designated EHV charges'!$D$11:$D$259),1, COUNTIF(A$4:$A80, 'Annex 2 Designated EHV charges'!$D$11:$D$259)), 0)),"")</f>
        <v/>
      </c>
      <c r="B81" s="99" t="str">
        <f>IF($A81="","",VLOOKUP($A81,'Annex 2 Designated EHV charges'!$D:$O,2,0))</f>
        <v/>
      </c>
      <c r="C81" s="100" t="str">
        <f>IF($A81="","",VLOOKUP($A81,'Annex 2 Designated EHV charges'!$D:$O,3,0))</f>
        <v/>
      </c>
      <c r="D81" s="99" t="str">
        <f>IF($A81="","",VLOOKUP($A81,'Annex 2 Designated EHV charges'!$D:$O,4,0))</f>
        <v/>
      </c>
      <c r="E81" s="101" t="str">
        <f>IFERROR(IF(VLOOKUP($A81,'Annex 2 Designated EHV charges'!$D:$O,10,FALSE)=0,"",VLOOKUP($A81,'Annex 2 Designated EHV charges'!$D:$O,10,FALSE)),"")</f>
        <v/>
      </c>
      <c r="F81" s="102" t="str">
        <f>IFERROR(IF(VLOOKUP($A81,'Annex 2 Designated EHV charges'!$D:$O,11,FALSE)=0,"",VLOOKUP($A81,'Annex 2 Designated EHV charges'!$D:$O,11,FALSE)),"")</f>
        <v/>
      </c>
      <c r="G81" s="103" t="str">
        <f>IFERROR(IF(VLOOKUP($A81,'Annex 2 Designated EHV charges'!$D:$O,12,FALSE)=0,"",VLOOKUP($A81,'Annex 2 Designated EHV charges'!$D:$O,12,FALSE)),"")</f>
        <v/>
      </c>
      <c r="H81" s="103" t="str">
        <f>IFERROR(IF(VLOOKUP($A81,'Annex 2 Designated EHV charges'!$D:$P,13,FALSE)=0,"",VLOOKUP($A81,'Annex 2 Designated EHV charges'!$D:$P,13,FALSE)),"")</f>
        <v/>
      </c>
    </row>
    <row r="82" spans="1:8" ht="12.75" customHeight="1" x14ac:dyDescent="0.2">
      <c r="A82" s="100" t="str">
        <f t="array" ref="A82">IFERROR(INDEX('Annex 2 Designated EHV charges'!$D$11:$D$259, MATCH(0, IF(ISBLANK('Annex 2 Designated EHV charges'!$D$11:$D$259),1, COUNTIF(A$4:$A81, 'Annex 2 Designated EHV charges'!$D$11:$D$259)), 0)),"")</f>
        <v/>
      </c>
      <c r="B82" s="99" t="str">
        <f>IF($A82="","",VLOOKUP($A82,'Annex 2 Designated EHV charges'!$D:$O,2,0))</f>
        <v/>
      </c>
      <c r="C82" s="100" t="str">
        <f>IF($A82="","",VLOOKUP($A82,'Annex 2 Designated EHV charges'!$D:$O,3,0))</f>
        <v/>
      </c>
      <c r="D82" s="99" t="str">
        <f>IF($A82="","",VLOOKUP($A82,'Annex 2 Designated EHV charges'!$D:$O,4,0))</f>
        <v/>
      </c>
      <c r="E82" s="101" t="str">
        <f>IFERROR(IF(VLOOKUP($A82,'Annex 2 Designated EHV charges'!$D:$O,10,FALSE)=0,"",VLOOKUP($A82,'Annex 2 Designated EHV charges'!$D:$O,10,FALSE)),"")</f>
        <v/>
      </c>
      <c r="F82" s="102" t="str">
        <f>IFERROR(IF(VLOOKUP($A82,'Annex 2 Designated EHV charges'!$D:$O,11,FALSE)=0,"",VLOOKUP($A82,'Annex 2 Designated EHV charges'!$D:$O,11,FALSE)),"")</f>
        <v/>
      </c>
      <c r="G82" s="103" t="str">
        <f>IFERROR(IF(VLOOKUP($A82,'Annex 2 Designated EHV charges'!$D:$O,12,FALSE)=0,"",VLOOKUP($A82,'Annex 2 Designated EHV charges'!$D:$O,12,FALSE)),"")</f>
        <v/>
      </c>
      <c r="H82" s="103" t="str">
        <f>IFERROR(IF(VLOOKUP($A82,'Annex 2 Designated EHV charges'!$D:$P,13,FALSE)=0,"",VLOOKUP($A82,'Annex 2 Designated EHV charges'!$D:$P,13,FALSE)),"")</f>
        <v/>
      </c>
    </row>
    <row r="83" spans="1:8" ht="12.75" customHeight="1" x14ac:dyDescent="0.2">
      <c r="A83" s="100" t="str">
        <f t="array" ref="A83">IFERROR(INDEX('Annex 2 Designated EHV charges'!$D$11:$D$259, MATCH(0, IF(ISBLANK('Annex 2 Designated EHV charges'!$D$11:$D$259),1, COUNTIF(A$4:$A82, 'Annex 2 Designated EHV charges'!$D$11:$D$259)), 0)),"")</f>
        <v/>
      </c>
      <c r="B83" s="99" t="str">
        <f>IF($A83="","",VLOOKUP($A83,'Annex 2 Designated EHV charges'!$D:$O,2,0))</f>
        <v/>
      </c>
      <c r="C83" s="100" t="str">
        <f>IF($A83="","",VLOOKUP($A83,'Annex 2 Designated EHV charges'!$D:$O,3,0))</f>
        <v/>
      </c>
      <c r="D83" s="99" t="str">
        <f>IF($A83="","",VLOOKUP($A83,'Annex 2 Designated EHV charges'!$D:$O,4,0))</f>
        <v/>
      </c>
      <c r="E83" s="101" t="str">
        <f>IFERROR(IF(VLOOKUP($A83,'Annex 2 Designated EHV charges'!$D:$O,10,FALSE)=0,"",VLOOKUP($A83,'Annex 2 Designated EHV charges'!$D:$O,10,FALSE)),"")</f>
        <v/>
      </c>
      <c r="F83" s="102" t="str">
        <f>IFERROR(IF(VLOOKUP($A83,'Annex 2 Designated EHV charges'!$D:$O,11,FALSE)=0,"",VLOOKUP($A83,'Annex 2 Designated EHV charges'!$D:$O,11,FALSE)),"")</f>
        <v/>
      </c>
      <c r="G83" s="103" t="str">
        <f>IFERROR(IF(VLOOKUP($A83,'Annex 2 Designated EHV charges'!$D:$O,12,FALSE)=0,"",VLOOKUP($A83,'Annex 2 Designated EHV charges'!$D:$O,12,FALSE)),"")</f>
        <v/>
      </c>
      <c r="H83" s="103" t="str">
        <f>IFERROR(IF(VLOOKUP($A83,'Annex 2 Designated EHV charges'!$D:$P,13,FALSE)=0,"",VLOOKUP($A83,'Annex 2 Designated EHV charges'!$D:$P,13,FALSE)),"")</f>
        <v/>
      </c>
    </row>
    <row r="84" spans="1:8" ht="12.75" customHeight="1" x14ac:dyDescent="0.2">
      <c r="A84" s="100" t="str">
        <f t="array" ref="A84">IFERROR(INDEX('Annex 2 Designated EHV charges'!$D$11:$D$259, MATCH(0, IF(ISBLANK('Annex 2 Designated EHV charges'!$D$11:$D$259),1, COUNTIF(A$4:$A83, 'Annex 2 Designated EHV charges'!$D$11:$D$259)), 0)),"")</f>
        <v/>
      </c>
      <c r="B84" s="99" t="str">
        <f>IF($A84="","",VLOOKUP($A84,'Annex 2 Designated EHV charges'!$D:$O,2,0))</f>
        <v/>
      </c>
      <c r="C84" s="100" t="str">
        <f>IF($A84="","",VLOOKUP($A84,'Annex 2 Designated EHV charges'!$D:$O,3,0))</f>
        <v/>
      </c>
      <c r="D84" s="99" t="str">
        <f>IF($A84="","",VLOOKUP($A84,'Annex 2 Designated EHV charges'!$D:$O,4,0))</f>
        <v/>
      </c>
      <c r="E84" s="101" t="str">
        <f>IFERROR(IF(VLOOKUP($A84,'Annex 2 Designated EHV charges'!$D:$O,10,FALSE)=0,"",VLOOKUP($A84,'Annex 2 Designated EHV charges'!$D:$O,10,FALSE)),"")</f>
        <v/>
      </c>
      <c r="F84" s="102" t="str">
        <f>IFERROR(IF(VLOOKUP($A84,'Annex 2 Designated EHV charges'!$D:$O,11,FALSE)=0,"",VLOOKUP($A84,'Annex 2 Designated EHV charges'!$D:$O,11,FALSE)),"")</f>
        <v/>
      </c>
      <c r="G84" s="103" t="str">
        <f>IFERROR(IF(VLOOKUP($A84,'Annex 2 Designated EHV charges'!$D:$O,12,FALSE)=0,"",VLOOKUP($A84,'Annex 2 Designated EHV charges'!$D:$O,12,FALSE)),"")</f>
        <v/>
      </c>
      <c r="H84" s="103" t="str">
        <f>IFERROR(IF(VLOOKUP($A84,'Annex 2 Designated EHV charges'!$D:$P,13,FALSE)=0,"",VLOOKUP($A84,'Annex 2 Designated EHV charges'!$D:$P,13,FALSE)),"")</f>
        <v/>
      </c>
    </row>
    <row r="85" spans="1:8" ht="12.75" customHeight="1" x14ac:dyDescent="0.2">
      <c r="A85" s="100" t="str">
        <f t="array" ref="A85">IFERROR(INDEX('Annex 2 Designated EHV charges'!$D$11:$D$259, MATCH(0, IF(ISBLANK('Annex 2 Designated EHV charges'!$D$11:$D$259),1, COUNTIF(A$4:$A84, 'Annex 2 Designated EHV charges'!$D$11:$D$259)), 0)),"")</f>
        <v/>
      </c>
      <c r="B85" s="99" t="str">
        <f>IF($A85="","",VLOOKUP($A85,'Annex 2 Designated EHV charges'!$D:$O,2,0))</f>
        <v/>
      </c>
      <c r="C85" s="100" t="str">
        <f>IF($A85="","",VLOOKUP($A85,'Annex 2 Designated EHV charges'!$D:$O,3,0))</f>
        <v/>
      </c>
      <c r="D85" s="99" t="str">
        <f>IF($A85="","",VLOOKUP($A85,'Annex 2 Designated EHV charges'!$D:$O,4,0))</f>
        <v/>
      </c>
      <c r="E85" s="101" t="str">
        <f>IFERROR(IF(VLOOKUP($A85,'Annex 2 Designated EHV charges'!$D:$O,10,FALSE)=0,"",VLOOKUP($A85,'Annex 2 Designated EHV charges'!$D:$O,10,FALSE)),"")</f>
        <v/>
      </c>
      <c r="F85" s="102" t="str">
        <f>IFERROR(IF(VLOOKUP($A85,'Annex 2 Designated EHV charges'!$D:$O,11,FALSE)=0,"",VLOOKUP($A85,'Annex 2 Designated EHV charges'!$D:$O,11,FALSE)),"")</f>
        <v/>
      </c>
      <c r="G85" s="103" t="str">
        <f>IFERROR(IF(VLOOKUP($A85,'Annex 2 Designated EHV charges'!$D:$O,12,FALSE)=0,"",VLOOKUP($A85,'Annex 2 Designated EHV charges'!$D:$O,12,FALSE)),"")</f>
        <v/>
      </c>
      <c r="H85" s="103" t="str">
        <f>IFERROR(IF(VLOOKUP($A85,'Annex 2 Designated EHV charges'!$D:$P,13,FALSE)=0,"",VLOOKUP($A85,'Annex 2 Designated EHV charges'!$D:$P,13,FALSE)),"")</f>
        <v/>
      </c>
    </row>
    <row r="86" spans="1:8" ht="12.75" customHeight="1" x14ac:dyDescent="0.2">
      <c r="A86" s="100" t="str">
        <f t="array" ref="A86">IFERROR(INDEX('Annex 2 Designated EHV charges'!$D$11:$D$259, MATCH(0, IF(ISBLANK('Annex 2 Designated EHV charges'!$D$11:$D$259),1, COUNTIF(A$4:$A85, 'Annex 2 Designated EHV charges'!$D$11:$D$259)), 0)),"")</f>
        <v/>
      </c>
      <c r="B86" s="99" t="str">
        <f>IF($A86="","",VLOOKUP($A86,'Annex 2 Designated EHV charges'!$D:$O,2,0))</f>
        <v/>
      </c>
      <c r="C86" s="100" t="str">
        <f>IF($A86="","",VLOOKUP($A86,'Annex 2 Designated EHV charges'!$D:$O,3,0))</f>
        <v/>
      </c>
      <c r="D86" s="99" t="str">
        <f>IF($A86="","",VLOOKUP($A86,'Annex 2 Designated EHV charges'!$D:$O,4,0))</f>
        <v/>
      </c>
      <c r="E86" s="101" t="str">
        <f>IFERROR(IF(VLOOKUP($A86,'Annex 2 Designated EHV charges'!$D:$O,10,FALSE)=0,"",VLOOKUP($A86,'Annex 2 Designated EHV charges'!$D:$O,10,FALSE)),"")</f>
        <v/>
      </c>
      <c r="F86" s="102" t="str">
        <f>IFERROR(IF(VLOOKUP($A86,'Annex 2 Designated EHV charges'!$D:$O,11,FALSE)=0,"",VLOOKUP($A86,'Annex 2 Designated EHV charges'!$D:$O,11,FALSE)),"")</f>
        <v/>
      </c>
      <c r="G86" s="103" t="str">
        <f>IFERROR(IF(VLOOKUP($A86,'Annex 2 Designated EHV charges'!$D:$O,12,FALSE)=0,"",VLOOKUP($A86,'Annex 2 Designated EHV charges'!$D:$O,12,FALSE)),"")</f>
        <v/>
      </c>
      <c r="H86" s="103" t="str">
        <f>IFERROR(IF(VLOOKUP($A86,'Annex 2 Designated EHV charges'!$D:$P,13,FALSE)=0,"",VLOOKUP($A86,'Annex 2 Designated EHV charges'!$D:$P,13,FALSE)),"")</f>
        <v/>
      </c>
    </row>
    <row r="87" spans="1:8" ht="12.75" customHeight="1" x14ac:dyDescent="0.2">
      <c r="A87" s="100" t="str">
        <f t="array" ref="A87">IFERROR(INDEX('Annex 2 Designated EHV charges'!$D$11:$D$259, MATCH(0, IF(ISBLANK('Annex 2 Designated EHV charges'!$D$11:$D$259),1, COUNTIF(A$4:$A86, 'Annex 2 Designated EHV charges'!$D$11:$D$259)), 0)),"")</f>
        <v/>
      </c>
      <c r="B87" s="99" t="str">
        <f>IF($A87="","",VLOOKUP($A87,'Annex 2 Designated EHV charges'!$D:$O,2,0))</f>
        <v/>
      </c>
      <c r="C87" s="100" t="str">
        <f>IF($A87="","",VLOOKUP($A87,'Annex 2 Designated EHV charges'!$D:$O,3,0))</f>
        <v/>
      </c>
      <c r="D87" s="99" t="str">
        <f>IF($A87="","",VLOOKUP($A87,'Annex 2 Designated EHV charges'!$D:$O,4,0))</f>
        <v/>
      </c>
      <c r="E87" s="101" t="str">
        <f>IFERROR(IF(VLOOKUP($A87,'Annex 2 Designated EHV charges'!$D:$O,10,FALSE)=0,"",VLOOKUP($A87,'Annex 2 Designated EHV charges'!$D:$O,10,FALSE)),"")</f>
        <v/>
      </c>
      <c r="F87" s="102" t="str">
        <f>IFERROR(IF(VLOOKUP($A87,'Annex 2 Designated EHV charges'!$D:$O,11,FALSE)=0,"",VLOOKUP($A87,'Annex 2 Designated EHV charges'!$D:$O,11,FALSE)),"")</f>
        <v/>
      </c>
      <c r="G87" s="103" t="str">
        <f>IFERROR(IF(VLOOKUP($A87,'Annex 2 Designated EHV charges'!$D:$O,12,FALSE)=0,"",VLOOKUP($A87,'Annex 2 Designated EHV charges'!$D:$O,12,FALSE)),"")</f>
        <v/>
      </c>
      <c r="H87" s="103" t="str">
        <f>IFERROR(IF(VLOOKUP($A87,'Annex 2 Designated EHV charges'!$D:$P,13,FALSE)=0,"",VLOOKUP($A87,'Annex 2 Designated EHV charges'!$D:$P,13,FALSE)),"")</f>
        <v/>
      </c>
    </row>
    <row r="88" spans="1:8" ht="12.75" customHeight="1" x14ac:dyDescent="0.2">
      <c r="A88" s="100" t="str">
        <f t="array" ref="A88">IFERROR(INDEX('Annex 2 Designated EHV charges'!$D$11:$D$259, MATCH(0, IF(ISBLANK('Annex 2 Designated EHV charges'!$D$11:$D$259),1, COUNTIF(A$4:$A87, 'Annex 2 Designated EHV charges'!$D$11:$D$259)), 0)),"")</f>
        <v/>
      </c>
      <c r="B88" s="99" t="str">
        <f>IF($A88="","",VLOOKUP($A88,'Annex 2 Designated EHV charges'!$D:$O,2,0))</f>
        <v/>
      </c>
      <c r="C88" s="100" t="str">
        <f>IF($A88="","",VLOOKUP($A88,'Annex 2 Designated EHV charges'!$D:$O,3,0))</f>
        <v/>
      </c>
      <c r="D88" s="99" t="str">
        <f>IF($A88="","",VLOOKUP($A88,'Annex 2 Designated EHV charges'!$D:$O,4,0))</f>
        <v/>
      </c>
      <c r="E88" s="101" t="str">
        <f>IFERROR(IF(VLOOKUP($A88,'Annex 2 Designated EHV charges'!$D:$O,10,FALSE)=0,"",VLOOKUP($A88,'Annex 2 Designated EHV charges'!$D:$O,10,FALSE)),"")</f>
        <v/>
      </c>
      <c r="F88" s="102" t="str">
        <f>IFERROR(IF(VLOOKUP($A88,'Annex 2 Designated EHV charges'!$D:$O,11,FALSE)=0,"",VLOOKUP($A88,'Annex 2 Designated EHV charges'!$D:$O,11,FALSE)),"")</f>
        <v/>
      </c>
      <c r="G88" s="103" t="str">
        <f>IFERROR(IF(VLOOKUP($A88,'Annex 2 Designated EHV charges'!$D:$O,12,FALSE)=0,"",VLOOKUP($A88,'Annex 2 Designated EHV charges'!$D:$O,12,FALSE)),"")</f>
        <v/>
      </c>
      <c r="H88" s="103" t="str">
        <f>IFERROR(IF(VLOOKUP($A88,'Annex 2 Designated EHV charges'!$D:$P,13,FALSE)=0,"",VLOOKUP($A88,'Annex 2 Designated EHV charges'!$D:$P,13,FALSE)),"")</f>
        <v/>
      </c>
    </row>
    <row r="89" spans="1:8" ht="12.75" customHeight="1" x14ac:dyDescent="0.2">
      <c r="A89" s="100" t="str">
        <f t="array" ref="A89">IFERROR(INDEX('Annex 2 Designated EHV charges'!$D$11:$D$259, MATCH(0, IF(ISBLANK('Annex 2 Designated EHV charges'!$D$11:$D$259),1, COUNTIF(A$4:$A88, 'Annex 2 Designated EHV charges'!$D$11:$D$259)), 0)),"")</f>
        <v/>
      </c>
      <c r="B89" s="99" t="str">
        <f>IF($A89="","",VLOOKUP($A89,'Annex 2 Designated EHV charges'!$D:$O,2,0))</f>
        <v/>
      </c>
      <c r="C89" s="100" t="str">
        <f>IF($A89="","",VLOOKUP($A89,'Annex 2 Designated EHV charges'!$D:$O,3,0))</f>
        <v/>
      </c>
      <c r="D89" s="99" t="str">
        <f>IF($A89="","",VLOOKUP($A89,'Annex 2 Designated EHV charges'!$D:$O,4,0))</f>
        <v/>
      </c>
      <c r="E89" s="101" t="str">
        <f>IFERROR(IF(VLOOKUP($A89,'Annex 2 Designated EHV charges'!$D:$O,10,FALSE)=0,"",VLOOKUP($A89,'Annex 2 Designated EHV charges'!$D:$O,10,FALSE)),"")</f>
        <v/>
      </c>
      <c r="F89" s="102" t="str">
        <f>IFERROR(IF(VLOOKUP($A89,'Annex 2 Designated EHV charges'!$D:$O,11,FALSE)=0,"",VLOOKUP($A89,'Annex 2 Designated EHV charges'!$D:$O,11,FALSE)),"")</f>
        <v/>
      </c>
      <c r="G89" s="103" t="str">
        <f>IFERROR(IF(VLOOKUP($A89,'Annex 2 Designated EHV charges'!$D:$O,12,FALSE)=0,"",VLOOKUP($A89,'Annex 2 Designated EHV charges'!$D:$O,12,FALSE)),"")</f>
        <v/>
      </c>
      <c r="H89" s="103" t="str">
        <f>IFERROR(IF(VLOOKUP($A89,'Annex 2 Designated EHV charges'!$D:$P,13,FALSE)=0,"",VLOOKUP($A89,'Annex 2 Designated EHV charges'!$D:$P,13,FALSE)),"")</f>
        <v/>
      </c>
    </row>
    <row r="90" spans="1:8" ht="12.75" customHeight="1" x14ac:dyDescent="0.2">
      <c r="A90" s="100" t="str">
        <f t="array" ref="A90">IFERROR(INDEX('Annex 2 Designated EHV charges'!$D$11:$D$259, MATCH(0, IF(ISBLANK('Annex 2 Designated EHV charges'!$D$11:$D$259),1, COUNTIF(A$4:$A89, 'Annex 2 Designated EHV charges'!$D$11:$D$259)), 0)),"")</f>
        <v/>
      </c>
      <c r="B90" s="99" t="str">
        <f>IF($A90="","",VLOOKUP($A90,'Annex 2 Designated EHV charges'!$D:$O,2,0))</f>
        <v/>
      </c>
      <c r="C90" s="100" t="str">
        <f>IF($A90="","",VLOOKUP($A90,'Annex 2 Designated EHV charges'!$D:$O,3,0))</f>
        <v/>
      </c>
      <c r="D90" s="99" t="str">
        <f>IF($A90="","",VLOOKUP($A90,'Annex 2 Designated EHV charges'!$D:$O,4,0))</f>
        <v/>
      </c>
      <c r="E90" s="101" t="str">
        <f>IFERROR(IF(VLOOKUP($A90,'Annex 2 Designated EHV charges'!$D:$O,10,FALSE)=0,"",VLOOKUP($A90,'Annex 2 Designated EHV charges'!$D:$O,10,FALSE)),"")</f>
        <v/>
      </c>
      <c r="F90" s="102" t="str">
        <f>IFERROR(IF(VLOOKUP($A90,'Annex 2 Designated EHV charges'!$D:$O,11,FALSE)=0,"",VLOOKUP($A90,'Annex 2 Designated EHV charges'!$D:$O,11,FALSE)),"")</f>
        <v/>
      </c>
      <c r="G90" s="103" t="str">
        <f>IFERROR(IF(VLOOKUP($A90,'Annex 2 Designated EHV charges'!$D:$O,12,FALSE)=0,"",VLOOKUP($A90,'Annex 2 Designated EHV charges'!$D:$O,12,FALSE)),"")</f>
        <v/>
      </c>
      <c r="H90" s="103" t="str">
        <f>IFERROR(IF(VLOOKUP($A90,'Annex 2 Designated EHV charges'!$D:$P,13,FALSE)=0,"",VLOOKUP($A90,'Annex 2 Designated EHV charges'!$D:$P,13,FALSE)),"")</f>
        <v/>
      </c>
    </row>
    <row r="91" spans="1:8" ht="12.75" customHeight="1" x14ac:dyDescent="0.2">
      <c r="A91" s="100" t="str">
        <f t="array" ref="A91">IFERROR(INDEX('Annex 2 Designated EHV charges'!$D$11:$D$259, MATCH(0, IF(ISBLANK('Annex 2 Designated EHV charges'!$D$11:$D$259),1, COUNTIF(A$4:$A90, 'Annex 2 Designated EHV charges'!$D$11:$D$259)), 0)),"")</f>
        <v/>
      </c>
      <c r="B91" s="99" t="str">
        <f>IF($A91="","",VLOOKUP($A91,'Annex 2 Designated EHV charges'!$D:$O,2,0))</f>
        <v/>
      </c>
      <c r="C91" s="100" t="str">
        <f>IF($A91="","",VLOOKUP($A91,'Annex 2 Designated EHV charges'!$D:$O,3,0))</f>
        <v/>
      </c>
      <c r="D91" s="99" t="str">
        <f>IF($A91="","",VLOOKUP($A91,'Annex 2 Designated EHV charges'!$D:$O,4,0))</f>
        <v/>
      </c>
      <c r="E91" s="101" t="str">
        <f>IFERROR(IF(VLOOKUP($A91,'Annex 2 Designated EHV charges'!$D:$O,10,FALSE)=0,"",VLOOKUP($A91,'Annex 2 Designated EHV charges'!$D:$O,10,FALSE)),"")</f>
        <v/>
      </c>
      <c r="F91" s="102" t="str">
        <f>IFERROR(IF(VLOOKUP($A91,'Annex 2 Designated EHV charges'!$D:$O,11,FALSE)=0,"",VLOOKUP($A91,'Annex 2 Designated EHV charges'!$D:$O,11,FALSE)),"")</f>
        <v/>
      </c>
      <c r="G91" s="103" t="str">
        <f>IFERROR(IF(VLOOKUP($A91,'Annex 2 Designated EHV charges'!$D:$O,12,FALSE)=0,"",VLOOKUP($A91,'Annex 2 Designated EHV charges'!$D:$O,12,FALSE)),"")</f>
        <v/>
      </c>
      <c r="H91" s="103" t="str">
        <f>IFERROR(IF(VLOOKUP($A91,'Annex 2 Designated EHV charges'!$D:$P,13,FALSE)=0,"",VLOOKUP($A91,'Annex 2 Designated EHV charges'!$D:$P,13,FALSE)),"")</f>
        <v/>
      </c>
    </row>
    <row r="92" spans="1:8" ht="12.75" customHeight="1" x14ac:dyDescent="0.2">
      <c r="A92" s="100" t="str">
        <f t="array" ref="A92">IFERROR(INDEX('Annex 2 Designated EHV charges'!$D$11:$D$259, MATCH(0, IF(ISBLANK('Annex 2 Designated EHV charges'!$D$11:$D$259),1, COUNTIF(A$4:$A91, 'Annex 2 Designated EHV charges'!$D$11:$D$259)), 0)),"")</f>
        <v/>
      </c>
      <c r="B92" s="99" t="str">
        <f>IF($A92="","",VLOOKUP($A92,'Annex 2 Designated EHV charges'!$D:$O,2,0))</f>
        <v/>
      </c>
      <c r="C92" s="100" t="str">
        <f>IF($A92="","",VLOOKUP($A92,'Annex 2 Designated EHV charges'!$D:$O,3,0))</f>
        <v/>
      </c>
      <c r="D92" s="99" t="str">
        <f>IF($A92="","",VLOOKUP($A92,'Annex 2 Designated EHV charges'!$D:$O,4,0))</f>
        <v/>
      </c>
      <c r="E92" s="101" t="str">
        <f>IFERROR(IF(VLOOKUP($A92,'Annex 2 Designated EHV charges'!$D:$O,10,FALSE)=0,"",VLOOKUP($A92,'Annex 2 Designated EHV charges'!$D:$O,10,FALSE)),"")</f>
        <v/>
      </c>
      <c r="F92" s="102" t="str">
        <f>IFERROR(IF(VLOOKUP($A92,'Annex 2 Designated EHV charges'!$D:$O,11,FALSE)=0,"",VLOOKUP($A92,'Annex 2 Designated EHV charges'!$D:$O,11,FALSE)),"")</f>
        <v/>
      </c>
      <c r="G92" s="103" t="str">
        <f>IFERROR(IF(VLOOKUP($A92,'Annex 2 Designated EHV charges'!$D:$O,12,FALSE)=0,"",VLOOKUP($A92,'Annex 2 Designated EHV charges'!$D:$O,12,FALSE)),"")</f>
        <v/>
      </c>
      <c r="H92" s="103" t="str">
        <f>IFERROR(IF(VLOOKUP($A92,'Annex 2 Designated EHV charges'!$D:$P,13,FALSE)=0,"",VLOOKUP($A92,'Annex 2 Designated EHV charges'!$D:$P,13,FALSE)),"")</f>
        <v/>
      </c>
    </row>
    <row r="93" spans="1:8" ht="12.75" customHeight="1" x14ac:dyDescent="0.2">
      <c r="A93" s="100" t="str">
        <f t="array" ref="A93">IFERROR(INDEX('Annex 2 Designated EHV charges'!$D$11:$D$259, MATCH(0, IF(ISBLANK('Annex 2 Designated EHV charges'!$D$11:$D$259),1, COUNTIF(A$4:$A92, 'Annex 2 Designated EHV charges'!$D$11:$D$259)), 0)),"")</f>
        <v/>
      </c>
      <c r="B93" s="99" t="str">
        <f>IF($A93="","",VLOOKUP($A93,'Annex 2 Designated EHV charges'!$D:$O,2,0))</f>
        <v/>
      </c>
      <c r="C93" s="100" t="str">
        <f>IF($A93="","",VLOOKUP($A93,'Annex 2 Designated EHV charges'!$D:$O,3,0))</f>
        <v/>
      </c>
      <c r="D93" s="99" t="str">
        <f>IF($A93="","",VLOOKUP($A93,'Annex 2 Designated EHV charges'!$D:$O,4,0))</f>
        <v/>
      </c>
      <c r="E93" s="101" t="str">
        <f>IFERROR(IF(VLOOKUP($A93,'Annex 2 Designated EHV charges'!$D:$O,10,FALSE)=0,"",VLOOKUP($A93,'Annex 2 Designated EHV charges'!$D:$O,10,FALSE)),"")</f>
        <v/>
      </c>
      <c r="F93" s="102" t="str">
        <f>IFERROR(IF(VLOOKUP($A93,'Annex 2 Designated EHV charges'!$D:$O,11,FALSE)=0,"",VLOOKUP($A93,'Annex 2 Designated EHV charges'!$D:$O,11,FALSE)),"")</f>
        <v/>
      </c>
      <c r="G93" s="103" t="str">
        <f>IFERROR(IF(VLOOKUP($A93,'Annex 2 Designated EHV charges'!$D:$O,12,FALSE)=0,"",VLOOKUP($A93,'Annex 2 Designated EHV charges'!$D:$O,12,FALSE)),"")</f>
        <v/>
      </c>
      <c r="H93" s="103" t="str">
        <f>IFERROR(IF(VLOOKUP($A93,'Annex 2 Designated EHV charges'!$D:$P,13,FALSE)=0,"",VLOOKUP($A93,'Annex 2 Designated EHV charges'!$D:$P,13,FALSE)),"")</f>
        <v/>
      </c>
    </row>
    <row r="94" spans="1:8" ht="12.75" customHeight="1" x14ac:dyDescent="0.2">
      <c r="A94" s="100" t="str">
        <f t="array" ref="A94">IFERROR(INDEX('Annex 2 Designated EHV charges'!$D$11:$D$259, MATCH(0, IF(ISBLANK('Annex 2 Designated EHV charges'!$D$11:$D$259),1, COUNTIF(A$4:$A93, 'Annex 2 Designated EHV charges'!$D$11:$D$259)), 0)),"")</f>
        <v/>
      </c>
      <c r="B94" s="99" t="str">
        <f>IF($A94="","",VLOOKUP($A94,'Annex 2 Designated EHV charges'!$D:$O,2,0))</f>
        <v/>
      </c>
      <c r="C94" s="100" t="str">
        <f>IF($A94="","",VLOOKUP($A94,'Annex 2 Designated EHV charges'!$D:$O,3,0))</f>
        <v/>
      </c>
      <c r="D94" s="99" t="str">
        <f>IF($A94="","",VLOOKUP($A94,'Annex 2 Designated EHV charges'!$D:$O,4,0))</f>
        <v/>
      </c>
      <c r="E94" s="101" t="str">
        <f>IFERROR(IF(VLOOKUP($A94,'Annex 2 Designated EHV charges'!$D:$O,10,FALSE)=0,"",VLOOKUP($A94,'Annex 2 Designated EHV charges'!$D:$O,10,FALSE)),"")</f>
        <v/>
      </c>
      <c r="F94" s="102" t="str">
        <f>IFERROR(IF(VLOOKUP($A94,'Annex 2 Designated EHV charges'!$D:$O,11,FALSE)=0,"",VLOOKUP($A94,'Annex 2 Designated EHV charges'!$D:$O,11,FALSE)),"")</f>
        <v/>
      </c>
      <c r="G94" s="103" t="str">
        <f>IFERROR(IF(VLOOKUP($A94,'Annex 2 Designated EHV charges'!$D:$O,12,FALSE)=0,"",VLOOKUP($A94,'Annex 2 Designated EHV charges'!$D:$O,12,FALSE)),"")</f>
        <v/>
      </c>
      <c r="H94" s="103" t="str">
        <f>IFERROR(IF(VLOOKUP($A94,'Annex 2 Designated EHV charges'!$D:$P,13,FALSE)=0,"",VLOOKUP($A94,'Annex 2 Designated EHV charges'!$D:$P,13,FALSE)),"")</f>
        <v/>
      </c>
    </row>
    <row r="95" spans="1:8" ht="12.75" customHeight="1" x14ac:dyDescent="0.2">
      <c r="A95" s="100" t="str">
        <f t="array" ref="A95">IFERROR(INDEX('Annex 2 Designated EHV charges'!$D$11:$D$259, MATCH(0, IF(ISBLANK('Annex 2 Designated EHV charges'!$D$11:$D$259),1, COUNTIF(A$4:$A94, 'Annex 2 Designated EHV charges'!$D$11:$D$259)), 0)),"")</f>
        <v/>
      </c>
      <c r="B95" s="99" t="str">
        <f>IF($A95="","",VLOOKUP($A95,'Annex 2 Designated EHV charges'!$D:$O,2,0))</f>
        <v/>
      </c>
      <c r="C95" s="100" t="str">
        <f>IF($A95="","",VLOOKUP($A95,'Annex 2 Designated EHV charges'!$D:$O,3,0))</f>
        <v/>
      </c>
      <c r="D95" s="99" t="str">
        <f>IF($A95="","",VLOOKUP($A95,'Annex 2 Designated EHV charges'!$D:$O,4,0))</f>
        <v/>
      </c>
      <c r="E95" s="101" t="str">
        <f>IFERROR(IF(VLOOKUP($A95,'Annex 2 Designated EHV charges'!$D:$O,10,FALSE)=0,"",VLOOKUP($A95,'Annex 2 Designated EHV charges'!$D:$O,10,FALSE)),"")</f>
        <v/>
      </c>
      <c r="F95" s="102" t="str">
        <f>IFERROR(IF(VLOOKUP($A95,'Annex 2 Designated EHV charges'!$D:$O,11,FALSE)=0,"",VLOOKUP($A95,'Annex 2 Designated EHV charges'!$D:$O,11,FALSE)),"")</f>
        <v/>
      </c>
      <c r="G95" s="103" t="str">
        <f>IFERROR(IF(VLOOKUP($A95,'Annex 2 Designated EHV charges'!$D:$O,12,FALSE)=0,"",VLOOKUP($A95,'Annex 2 Designated EHV charges'!$D:$O,12,FALSE)),"")</f>
        <v/>
      </c>
      <c r="H95" s="103" t="str">
        <f>IFERROR(IF(VLOOKUP($A95,'Annex 2 Designated EHV charges'!$D:$P,13,FALSE)=0,"",VLOOKUP($A95,'Annex 2 Designated EHV charges'!$D:$P,13,FALSE)),"")</f>
        <v/>
      </c>
    </row>
    <row r="96" spans="1:8" ht="12.75" customHeight="1" x14ac:dyDescent="0.2">
      <c r="A96" s="100" t="str">
        <f t="array" ref="A96">IFERROR(INDEX('Annex 2 Designated EHV charges'!$D$11:$D$259, MATCH(0, IF(ISBLANK('Annex 2 Designated EHV charges'!$D$11:$D$259),1, COUNTIF(A$4:$A95, 'Annex 2 Designated EHV charges'!$D$11:$D$259)), 0)),"")</f>
        <v/>
      </c>
      <c r="B96" s="99" t="str">
        <f>IF($A96="","",VLOOKUP($A96,'Annex 2 Designated EHV charges'!$D:$O,2,0))</f>
        <v/>
      </c>
      <c r="C96" s="100" t="str">
        <f>IF($A96="","",VLOOKUP($A96,'Annex 2 Designated EHV charges'!$D:$O,3,0))</f>
        <v/>
      </c>
      <c r="D96" s="99" t="str">
        <f>IF($A96="","",VLOOKUP($A96,'Annex 2 Designated EHV charges'!$D:$O,4,0))</f>
        <v/>
      </c>
      <c r="E96" s="101" t="str">
        <f>IFERROR(IF(VLOOKUP($A96,'Annex 2 Designated EHV charges'!$D:$O,10,FALSE)=0,"",VLOOKUP($A96,'Annex 2 Designated EHV charges'!$D:$O,10,FALSE)),"")</f>
        <v/>
      </c>
      <c r="F96" s="102" t="str">
        <f>IFERROR(IF(VLOOKUP($A96,'Annex 2 Designated EHV charges'!$D:$O,11,FALSE)=0,"",VLOOKUP($A96,'Annex 2 Designated EHV charges'!$D:$O,11,FALSE)),"")</f>
        <v/>
      </c>
      <c r="G96" s="103" t="str">
        <f>IFERROR(IF(VLOOKUP($A96,'Annex 2 Designated EHV charges'!$D:$O,12,FALSE)=0,"",VLOOKUP($A96,'Annex 2 Designated EHV charges'!$D:$O,12,FALSE)),"")</f>
        <v/>
      </c>
      <c r="H96" s="103" t="str">
        <f>IFERROR(IF(VLOOKUP($A96,'Annex 2 Designated EHV charges'!$D:$P,13,FALSE)=0,"",VLOOKUP($A96,'Annex 2 Designated EHV charges'!$D:$P,13,FALSE)),"")</f>
        <v/>
      </c>
    </row>
    <row r="97" spans="1:8" ht="12.75" customHeight="1" x14ac:dyDescent="0.2">
      <c r="A97" s="100" t="str">
        <f t="array" ref="A97">IFERROR(INDEX('Annex 2 Designated EHV charges'!$D$11:$D$259, MATCH(0, IF(ISBLANK('Annex 2 Designated EHV charges'!$D$11:$D$259),1, COUNTIF(A$4:$A96, 'Annex 2 Designated EHV charges'!$D$11:$D$259)), 0)),"")</f>
        <v/>
      </c>
      <c r="B97" s="99" t="str">
        <f>IF($A97="","",VLOOKUP($A97,'Annex 2 Designated EHV charges'!$D:$O,2,0))</f>
        <v/>
      </c>
      <c r="C97" s="100" t="str">
        <f>IF($A97="","",VLOOKUP($A97,'Annex 2 Designated EHV charges'!$D:$O,3,0))</f>
        <v/>
      </c>
      <c r="D97" s="99" t="str">
        <f>IF($A97="","",VLOOKUP($A97,'Annex 2 Designated EHV charges'!$D:$O,4,0))</f>
        <v/>
      </c>
      <c r="E97" s="101" t="str">
        <f>IFERROR(IF(VLOOKUP($A97,'Annex 2 Designated EHV charges'!$D:$O,10,FALSE)=0,"",VLOOKUP($A97,'Annex 2 Designated EHV charges'!$D:$O,10,FALSE)),"")</f>
        <v/>
      </c>
      <c r="F97" s="102" t="str">
        <f>IFERROR(IF(VLOOKUP($A97,'Annex 2 Designated EHV charges'!$D:$O,11,FALSE)=0,"",VLOOKUP($A97,'Annex 2 Designated EHV charges'!$D:$O,11,FALSE)),"")</f>
        <v/>
      </c>
      <c r="G97" s="103" t="str">
        <f>IFERROR(IF(VLOOKUP($A97,'Annex 2 Designated EHV charges'!$D:$O,12,FALSE)=0,"",VLOOKUP($A97,'Annex 2 Designated EHV charges'!$D:$O,12,FALSE)),"")</f>
        <v/>
      </c>
      <c r="H97" s="103" t="str">
        <f>IFERROR(IF(VLOOKUP($A97,'Annex 2 Designated EHV charges'!$D:$P,13,FALSE)=0,"",VLOOKUP($A97,'Annex 2 Designated EHV charges'!$D:$P,13,FALSE)),"")</f>
        <v/>
      </c>
    </row>
    <row r="98" spans="1:8" ht="12.75" customHeight="1" x14ac:dyDescent="0.2">
      <c r="A98" s="100" t="str">
        <f t="array" ref="A98">IFERROR(INDEX('Annex 2 Designated EHV charges'!$D$11:$D$259, MATCH(0, IF(ISBLANK('Annex 2 Designated EHV charges'!$D$11:$D$259),1, COUNTIF(A$4:$A97, 'Annex 2 Designated EHV charges'!$D$11:$D$259)), 0)),"")</f>
        <v/>
      </c>
      <c r="B98" s="99" t="str">
        <f>IF($A98="","",VLOOKUP($A98,'Annex 2 Designated EHV charges'!$D:$O,2,0))</f>
        <v/>
      </c>
      <c r="C98" s="100" t="str">
        <f>IF($A98="","",VLOOKUP($A98,'Annex 2 Designated EHV charges'!$D:$O,3,0))</f>
        <v/>
      </c>
      <c r="D98" s="99" t="str">
        <f>IF($A98="","",VLOOKUP($A98,'Annex 2 Designated EHV charges'!$D:$O,4,0))</f>
        <v/>
      </c>
      <c r="E98" s="101" t="str">
        <f>IFERROR(IF(VLOOKUP($A98,'Annex 2 Designated EHV charges'!$D:$O,10,FALSE)=0,"",VLOOKUP($A98,'Annex 2 Designated EHV charges'!$D:$O,10,FALSE)),"")</f>
        <v/>
      </c>
      <c r="F98" s="102" t="str">
        <f>IFERROR(IF(VLOOKUP($A98,'Annex 2 Designated EHV charges'!$D:$O,11,FALSE)=0,"",VLOOKUP($A98,'Annex 2 Designated EHV charges'!$D:$O,11,FALSE)),"")</f>
        <v/>
      </c>
      <c r="G98" s="103" t="str">
        <f>IFERROR(IF(VLOOKUP($A98,'Annex 2 Designated EHV charges'!$D:$O,12,FALSE)=0,"",VLOOKUP($A98,'Annex 2 Designated EHV charges'!$D:$O,12,FALSE)),"")</f>
        <v/>
      </c>
      <c r="H98" s="103" t="str">
        <f>IFERROR(IF(VLOOKUP($A98,'Annex 2 Designated EHV charges'!$D:$P,13,FALSE)=0,"",VLOOKUP($A98,'Annex 2 Designated EHV charges'!$D:$P,13,FALSE)),"")</f>
        <v/>
      </c>
    </row>
    <row r="99" spans="1:8" ht="12.75" customHeight="1" x14ac:dyDescent="0.2">
      <c r="A99" s="100" t="str">
        <f t="array" ref="A99">IFERROR(INDEX('Annex 2 Designated EHV charges'!$D$11:$D$259, MATCH(0, IF(ISBLANK('Annex 2 Designated EHV charges'!$D$11:$D$259),1, COUNTIF(A$4:$A98, 'Annex 2 Designated EHV charges'!$D$11:$D$259)), 0)),"")</f>
        <v/>
      </c>
      <c r="B99" s="99" t="str">
        <f>IF($A99="","",VLOOKUP($A99,'Annex 2 Designated EHV charges'!$D:$O,2,0))</f>
        <v/>
      </c>
      <c r="C99" s="100" t="str">
        <f>IF($A99="","",VLOOKUP($A99,'Annex 2 Designated EHV charges'!$D:$O,3,0))</f>
        <v/>
      </c>
      <c r="D99" s="99" t="str">
        <f>IF($A99="","",VLOOKUP($A99,'Annex 2 Designated EHV charges'!$D:$O,4,0))</f>
        <v/>
      </c>
      <c r="E99" s="101" t="str">
        <f>IFERROR(IF(VLOOKUP($A99,'Annex 2 Designated EHV charges'!$D:$O,10,FALSE)=0,"",VLOOKUP($A99,'Annex 2 Designated EHV charges'!$D:$O,10,FALSE)),"")</f>
        <v/>
      </c>
      <c r="F99" s="102" t="str">
        <f>IFERROR(IF(VLOOKUP($A99,'Annex 2 Designated EHV charges'!$D:$O,11,FALSE)=0,"",VLOOKUP($A99,'Annex 2 Designated EHV charges'!$D:$O,11,FALSE)),"")</f>
        <v/>
      </c>
      <c r="G99" s="103" t="str">
        <f>IFERROR(IF(VLOOKUP($A99,'Annex 2 Designated EHV charges'!$D:$O,12,FALSE)=0,"",VLOOKUP($A99,'Annex 2 Designated EHV charges'!$D:$O,12,FALSE)),"")</f>
        <v/>
      </c>
      <c r="H99" s="103" t="str">
        <f>IFERROR(IF(VLOOKUP($A99,'Annex 2 Designated EHV charges'!$D:$P,13,FALSE)=0,"",VLOOKUP($A99,'Annex 2 Designated EHV charges'!$D:$P,13,FALSE)),"")</f>
        <v/>
      </c>
    </row>
    <row r="100" spans="1:8" ht="12.75" customHeight="1" x14ac:dyDescent="0.2">
      <c r="A100" s="100" t="str">
        <f t="array" ref="A100">IFERROR(INDEX('Annex 2 Designated EHV charges'!$D$11:$D$259, MATCH(0, IF(ISBLANK('Annex 2 Designated EHV charges'!$D$11:$D$259),1, COUNTIF(A$4:$A99, 'Annex 2 Designated EHV charges'!$D$11:$D$259)), 0)),"")</f>
        <v/>
      </c>
      <c r="B100" s="99" t="str">
        <f>IF($A100="","",VLOOKUP($A100,'Annex 2 Designated EHV charges'!$D:$O,2,0))</f>
        <v/>
      </c>
      <c r="C100" s="100" t="str">
        <f>IF($A100="","",VLOOKUP($A100,'Annex 2 Designated EHV charges'!$D:$O,3,0))</f>
        <v/>
      </c>
      <c r="D100" s="99" t="str">
        <f>IF($A100="","",VLOOKUP($A100,'Annex 2 Designated EHV charges'!$D:$O,4,0))</f>
        <v/>
      </c>
      <c r="E100" s="101" t="str">
        <f>IFERROR(IF(VLOOKUP($A100,'Annex 2 Designated EHV charges'!$D:$O,10,FALSE)=0,"",VLOOKUP($A100,'Annex 2 Designated EHV charges'!$D:$O,10,FALSE)),"")</f>
        <v/>
      </c>
      <c r="F100" s="102" t="str">
        <f>IFERROR(IF(VLOOKUP($A100,'Annex 2 Designated EHV charges'!$D:$O,11,FALSE)=0,"",VLOOKUP($A100,'Annex 2 Designated EHV charges'!$D:$O,11,FALSE)),"")</f>
        <v/>
      </c>
      <c r="G100" s="103" t="str">
        <f>IFERROR(IF(VLOOKUP($A100,'Annex 2 Designated EHV charges'!$D:$O,12,FALSE)=0,"",VLOOKUP($A100,'Annex 2 Designated EHV charges'!$D:$O,12,FALSE)),"")</f>
        <v/>
      </c>
      <c r="H100" s="103" t="str">
        <f>IFERROR(IF(VLOOKUP($A100,'Annex 2 Designated EHV charges'!$D:$P,13,FALSE)=0,"",VLOOKUP($A100,'Annex 2 Designated EHV charges'!$D:$P,13,FALSE)),"")</f>
        <v/>
      </c>
    </row>
    <row r="101" spans="1:8" ht="12.75" customHeight="1" x14ac:dyDescent="0.2">
      <c r="A101" s="100" t="str">
        <f t="array" ref="A101">IFERROR(INDEX('Annex 2 Designated EHV charges'!$D$11:$D$259, MATCH(0, IF(ISBLANK('Annex 2 Designated EHV charges'!$D$11:$D$259),1, COUNTIF(A$4:$A100, 'Annex 2 Designated EHV charges'!$D$11:$D$259)), 0)),"")</f>
        <v/>
      </c>
      <c r="B101" s="99" t="str">
        <f>IF($A101="","",VLOOKUP($A101,'Annex 2 Designated EHV charges'!$D:$O,2,0))</f>
        <v/>
      </c>
      <c r="C101" s="100" t="str">
        <f>IF($A101="","",VLOOKUP($A101,'Annex 2 Designated EHV charges'!$D:$O,3,0))</f>
        <v/>
      </c>
      <c r="D101" s="99" t="str">
        <f>IF($A101="","",VLOOKUP($A101,'Annex 2 Designated EHV charges'!$D:$O,4,0))</f>
        <v/>
      </c>
      <c r="E101" s="101" t="str">
        <f>IFERROR(IF(VLOOKUP($A101,'Annex 2 Designated EHV charges'!$D:$O,10,FALSE)=0,"",VLOOKUP($A101,'Annex 2 Designated EHV charges'!$D:$O,10,FALSE)),"")</f>
        <v/>
      </c>
      <c r="F101" s="102" t="str">
        <f>IFERROR(IF(VLOOKUP($A101,'Annex 2 Designated EHV charges'!$D:$O,11,FALSE)=0,"",VLOOKUP($A101,'Annex 2 Designated EHV charges'!$D:$O,11,FALSE)),"")</f>
        <v/>
      </c>
      <c r="G101" s="103" t="str">
        <f>IFERROR(IF(VLOOKUP($A101,'Annex 2 Designated EHV charges'!$D:$O,12,FALSE)=0,"",VLOOKUP($A101,'Annex 2 Designated EHV charges'!$D:$O,12,FALSE)),"")</f>
        <v/>
      </c>
      <c r="H101" s="103" t="str">
        <f>IFERROR(IF(VLOOKUP($A101,'Annex 2 Designated EHV charges'!$D:$P,13,FALSE)=0,"",VLOOKUP($A101,'Annex 2 Designated EHV charges'!$D:$P,13,FALSE)),"")</f>
        <v/>
      </c>
    </row>
    <row r="102" spans="1:8" ht="12.75" customHeight="1" x14ac:dyDescent="0.2">
      <c r="A102" s="100" t="str">
        <f t="array" ref="A102">IFERROR(INDEX('Annex 2 Designated EHV charges'!$D$11:$D$259, MATCH(0, IF(ISBLANK('Annex 2 Designated EHV charges'!$D$11:$D$259),1, COUNTIF(A$4:$A101, 'Annex 2 Designated EHV charges'!$D$11:$D$259)), 0)),"")</f>
        <v/>
      </c>
      <c r="B102" s="99" t="str">
        <f>IF($A102="","",VLOOKUP($A102,'Annex 2 Designated EHV charges'!$D:$O,2,0))</f>
        <v/>
      </c>
      <c r="C102" s="100" t="str">
        <f>IF($A102="","",VLOOKUP($A102,'Annex 2 Designated EHV charges'!$D:$O,3,0))</f>
        <v/>
      </c>
      <c r="D102" s="99" t="str">
        <f>IF($A102="","",VLOOKUP($A102,'Annex 2 Designated EHV charges'!$D:$O,4,0))</f>
        <v/>
      </c>
      <c r="E102" s="101" t="str">
        <f>IFERROR(IF(VLOOKUP($A102,'Annex 2 Designated EHV charges'!$D:$O,10,FALSE)=0,"",VLOOKUP($A102,'Annex 2 Designated EHV charges'!$D:$O,10,FALSE)),"")</f>
        <v/>
      </c>
      <c r="F102" s="102" t="str">
        <f>IFERROR(IF(VLOOKUP($A102,'Annex 2 Designated EHV charges'!$D:$O,11,FALSE)=0,"",VLOOKUP($A102,'Annex 2 Designated EHV charges'!$D:$O,11,FALSE)),"")</f>
        <v/>
      </c>
      <c r="G102" s="103" t="str">
        <f>IFERROR(IF(VLOOKUP($A102,'Annex 2 Designated EHV charges'!$D:$O,12,FALSE)=0,"",VLOOKUP($A102,'Annex 2 Designated EHV charges'!$D:$O,12,FALSE)),"")</f>
        <v/>
      </c>
      <c r="H102" s="103" t="str">
        <f>IFERROR(IF(VLOOKUP($A102,'Annex 2 Designated EHV charges'!$D:$P,13,FALSE)=0,"",VLOOKUP($A102,'Annex 2 Designated EHV charges'!$D:$P,13,FALSE)),"")</f>
        <v/>
      </c>
    </row>
    <row r="103" spans="1:8" ht="12.75" customHeight="1" x14ac:dyDescent="0.2">
      <c r="A103" s="100" t="str">
        <f t="array" ref="A103">IFERROR(INDEX('Annex 2 Designated EHV charges'!$D$11:$D$259, MATCH(0, IF(ISBLANK('Annex 2 Designated EHV charges'!$D$11:$D$259),1, COUNTIF(A$4:$A102, 'Annex 2 Designated EHV charges'!$D$11:$D$259)), 0)),"")</f>
        <v/>
      </c>
      <c r="B103" s="99" t="str">
        <f>IF($A103="","",VLOOKUP($A103,'Annex 2 Designated EHV charges'!$D:$O,2,0))</f>
        <v/>
      </c>
      <c r="C103" s="100" t="str">
        <f>IF($A103="","",VLOOKUP($A103,'Annex 2 Designated EHV charges'!$D:$O,3,0))</f>
        <v/>
      </c>
      <c r="D103" s="99" t="str">
        <f>IF($A103="","",VLOOKUP($A103,'Annex 2 Designated EHV charges'!$D:$O,4,0))</f>
        <v/>
      </c>
      <c r="E103" s="101" t="str">
        <f>IFERROR(IF(VLOOKUP($A103,'Annex 2 Designated EHV charges'!$D:$O,10,FALSE)=0,"",VLOOKUP($A103,'Annex 2 Designated EHV charges'!$D:$O,10,FALSE)),"")</f>
        <v/>
      </c>
      <c r="F103" s="102" t="str">
        <f>IFERROR(IF(VLOOKUP($A103,'Annex 2 Designated EHV charges'!$D:$O,11,FALSE)=0,"",VLOOKUP($A103,'Annex 2 Designated EHV charges'!$D:$O,11,FALSE)),"")</f>
        <v/>
      </c>
      <c r="G103" s="103" t="str">
        <f>IFERROR(IF(VLOOKUP($A103,'Annex 2 Designated EHV charges'!$D:$O,12,FALSE)=0,"",VLOOKUP($A103,'Annex 2 Designated EHV charges'!$D:$O,12,FALSE)),"")</f>
        <v/>
      </c>
      <c r="H103" s="103" t="str">
        <f>IFERROR(IF(VLOOKUP($A103,'Annex 2 Designated EHV charges'!$D:$P,13,FALSE)=0,"",VLOOKUP($A103,'Annex 2 Designated EHV charges'!$D:$P,13,FALSE)),"")</f>
        <v/>
      </c>
    </row>
    <row r="104" spans="1:8" ht="12.75" customHeight="1" x14ac:dyDescent="0.2">
      <c r="A104" s="100" t="str">
        <f t="array" ref="A104">IFERROR(INDEX('Annex 2 Designated EHV charges'!$D$11:$D$259, MATCH(0, IF(ISBLANK('Annex 2 Designated EHV charges'!$D$11:$D$259),1, COUNTIF(A$4:$A103, 'Annex 2 Designated EHV charges'!$D$11:$D$259)), 0)),"")</f>
        <v/>
      </c>
      <c r="B104" s="99" t="str">
        <f>IF($A104="","",VLOOKUP($A104,'Annex 2 Designated EHV charges'!$D:$O,2,0))</f>
        <v/>
      </c>
      <c r="C104" s="100" t="str">
        <f>IF($A104="","",VLOOKUP($A104,'Annex 2 Designated EHV charges'!$D:$O,3,0))</f>
        <v/>
      </c>
      <c r="D104" s="99" t="str">
        <f>IF($A104="","",VLOOKUP($A104,'Annex 2 Designated EHV charges'!$D:$O,4,0))</f>
        <v/>
      </c>
      <c r="E104" s="101" t="str">
        <f>IFERROR(IF(VLOOKUP($A104,'Annex 2 Designated EHV charges'!$D:$O,10,FALSE)=0,"",VLOOKUP($A104,'Annex 2 Designated EHV charges'!$D:$O,10,FALSE)),"")</f>
        <v/>
      </c>
      <c r="F104" s="102" t="str">
        <f>IFERROR(IF(VLOOKUP($A104,'Annex 2 Designated EHV charges'!$D:$O,11,FALSE)=0,"",VLOOKUP($A104,'Annex 2 Designated EHV charges'!$D:$O,11,FALSE)),"")</f>
        <v/>
      </c>
      <c r="G104" s="103" t="str">
        <f>IFERROR(IF(VLOOKUP($A104,'Annex 2 Designated EHV charges'!$D:$O,12,FALSE)=0,"",VLOOKUP($A104,'Annex 2 Designated EHV charges'!$D:$O,12,FALSE)),"")</f>
        <v/>
      </c>
      <c r="H104" s="103" t="str">
        <f>IFERROR(IF(VLOOKUP($A104,'Annex 2 Designated EHV charges'!$D:$P,13,FALSE)=0,"",VLOOKUP($A104,'Annex 2 Designated EHV charges'!$D:$P,13,FALSE)),"")</f>
        <v/>
      </c>
    </row>
    <row r="105" spans="1:8" ht="12.75" customHeight="1" x14ac:dyDescent="0.2">
      <c r="A105" s="100" t="str">
        <f t="array" ref="A105">IFERROR(INDEX('Annex 2 Designated EHV charges'!$D$11:$D$259, MATCH(0, IF(ISBLANK('Annex 2 Designated EHV charges'!$D$11:$D$259),1, COUNTIF(A$4:$A104, 'Annex 2 Designated EHV charges'!$D$11:$D$259)), 0)),"")</f>
        <v/>
      </c>
      <c r="B105" s="99" t="str">
        <f>IF($A105="","",VLOOKUP($A105,'Annex 2 Designated EHV charges'!$D:$O,2,0))</f>
        <v/>
      </c>
      <c r="C105" s="100" t="str">
        <f>IF($A105="","",VLOOKUP($A105,'Annex 2 Designated EHV charges'!$D:$O,3,0))</f>
        <v/>
      </c>
      <c r="D105" s="99" t="str">
        <f>IF($A105="","",VLOOKUP($A105,'Annex 2 Designated EHV charges'!$D:$O,4,0))</f>
        <v/>
      </c>
      <c r="E105" s="101" t="str">
        <f>IFERROR(IF(VLOOKUP($A105,'Annex 2 Designated EHV charges'!$D:$O,10,FALSE)=0,"",VLOOKUP($A105,'Annex 2 Designated EHV charges'!$D:$O,10,FALSE)),"")</f>
        <v/>
      </c>
      <c r="F105" s="102" t="str">
        <f>IFERROR(IF(VLOOKUP($A105,'Annex 2 Designated EHV charges'!$D:$O,11,FALSE)=0,"",VLOOKUP($A105,'Annex 2 Designated EHV charges'!$D:$O,11,FALSE)),"")</f>
        <v/>
      </c>
      <c r="G105" s="103" t="str">
        <f>IFERROR(IF(VLOOKUP($A105,'Annex 2 Designated EHV charges'!$D:$O,12,FALSE)=0,"",VLOOKUP($A105,'Annex 2 Designated EHV charges'!$D:$O,12,FALSE)),"")</f>
        <v/>
      </c>
      <c r="H105" s="103" t="str">
        <f>IFERROR(IF(VLOOKUP($A105,'Annex 2 Designated EHV charges'!$D:$P,13,FALSE)=0,"",VLOOKUP($A105,'Annex 2 Designated EHV charges'!$D:$P,13,FALSE)),"")</f>
        <v/>
      </c>
    </row>
    <row r="106" spans="1:8" ht="12.75" customHeight="1" x14ac:dyDescent="0.2">
      <c r="A106" s="100" t="str">
        <f t="array" ref="A106">IFERROR(INDEX('Annex 2 Designated EHV charges'!$D$11:$D$259, MATCH(0, IF(ISBLANK('Annex 2 Designated EHV charges'!$D$11:$D$259),1, COUNTIF(A$4:$A105, 'Annex 2 Designated EHV charges'!$D$11:$D$259)), 0)),"")</f>
        <v/>
      </c>
      <c r="B106" s="99" t="str">
        <f>IF($A106="","",VLOOKUP($A106,'Annex 2 Designated EHV charges'!$D:$O,2,0))</f>
        <v/>
      </c>
      <c r="C106" s="100" t="str">
        <f>IF($A106="","",VLOOKUP($A106,'Annex 2 Designated EHV charges'!$D:$O,3,0))</f>
        <v/>
      </c>
      <c r="D106" s="99" t="str">
        <f>IF($A106="","",VLOOKUP($A106,'Annex 2 Designated EHV charges'!$D:$O,4,0))</f>
        <v/>
      </c>
      <c r="E106" s="101" t="str">
        <f>IFERROR(IF(VLOOKUP($A106,'Annex 2 Designated EHV charges'!$D:$O,10,FALSE)=0,"",VLOOKUP($A106,'Annex 2 Designated EHV charges'!$D:$O,10,FALSE)),"")</f>
        <v/>
      </c>
      <c r="F106" s="102" t="str">
        <f>IFERROR(IF(VLOOKUP($A106,'Annex 2 Designated EHV charges'!$D:$O,11,FALSE)=0,"",VLOOKUP($A106,'Annex 2 Designated EHV charges'!$D:$O,11,FALSE)),"")</f>
        <v/>
      </c>
      <c r="G106" s="103" t="str">
        <f>IFERROR(IF(VLOOKUP($A106,'Annex 2 Designated EHV charges'!$D:$O,12,FALSE)=0,"",VLOOKUP($A106,'Annex 2 Designated EHV charges'!$D:$O,12,FALSE)),"")</f>
        <v/>
      </c>
      <c r="H106" s="103" t="str">
        <f>IFERROR(IF(VLOOKUP($A106,'Annex 2 Designated EHV charges'!$D:$P,13,FALSE)=0,"",VLOOKUP($A106,'Annex 2 Designated EHV charges'!$D:$P,13,FALSE)),"")</f>
        <v/>
      </c>
    </row>
    <row r="107" spans="1:8" ht="12.75" customHeight="1" x14ac:dyDescent="0.2">
      <c r="A107" s="100" t="str">
        <f t="array" ref="A107">IFERROR(INDEX('Annex 2 Designated EHV charges'!$D$11:$D$259, MATCH(0, IF(ISBLANK('Annex 2 Designated EHV charges'!$D$11:$D$259),1, COUNTIF(A$4:$A106, 'Annex 2 Designated EHV charges'!$D$11:$D$259)), 0)),"")</f>
        <v/>
      </c>
      <c r="B107" s="99" t="str">
        <f>IF($A107="","",VLOOKUP($A107,'Annex 2 Designated EHV charges'!$D:$O,2,0))</f>
        <v/>
      </c>
      <c r="C107" s="100" t="str">
        <f>IF($A107="","",VLOOKUP($A107,'Annex 2 Designated EHV charges'!$D:$O,3,0))</f>
        <v/>
      </c>
      <c r="D107" s="99" t="str">
        <f>IF($A107="","",VLOOKUP($A107,'Annex 2 Designated EHV charges'!$D:$O,4,0))</f>
        <v/>
      </c>
      <c r="E107" s="101" t="str">
        <f>IFERROR(IF(VLOOKUP($A107,'Annex 2 Designated EHV charges'!$D:$O,10,FALSE)=0,"",VLOOKUP($A107,'Annex 2 Designated EHV charges'!$D:$O,10,FALSE)),"")</f>
        <v/>
      </c>
      <c r="F107" s="102" t="str">
        <f>IFERROR(IF(VLOOKUP($A107,'Annex 2 Designated EHV charges'!$D:$O,11,FALSE)=0,"",VLOOKUP($A107,'Annex 2 Designated EHV charges'!$D:$O,11,FALSE)),"")</f>
        <v/>
      </c>
      <c r="G107" s="103" t="str">
        <f>IFERROR(IF(VLOOKUP($A107,'Annex 2 Designated EHV charges'!$D:$O,12,FALSE)=0,"",VLOOKUP($A107,'Annex 2 Designated EHV charges'!$D:$O,12,FALSE)),"")</f>
        <v/>
      </c>
      <c r="H107" s="103" t="str">
        <f>IFERROR(IF(VLOOKUP($A107,'Annex 2 Designated EHV charges'!$D:$P,13,FALSE)=0,"",VLOOKUP($A107,'Annex 2 Designated EHV charges'!$D:$P,13,FALSE)),"")</f>
        <v/>
      </c>
    </row>
    <row r="108" spans="1:8" ht="12.75" customHeight="1" x14ac:dyDescent="0.2">
      <c r="A108" s="100" t="str">
        <f t="array" ref="A108">IFERROR(INDEX('Annex 2 Designated EHV charges'!$D$11:$D$259, MATCH(0, IF(ISBLANK('Annex 2 Designated EHV charges'!$D$11:$D$259),1, COUNTIF(A$4:$A107, 'Annex 2 Designated EHV charges'!$D$11:$D$259)), 0)),"")</f>
        <v/>
      </c>
      <c r="B108" s="99" t="str">
        <f>IF($A108="","",VLOOKUP($A108,'Annex 2 Designated EHV charges'!$D:$O,2,0))</f>
        <v/>
      </c>
      <c r="C108" s="100" t="str">
        <f>IF($A108="","",VLOOKUP($A108,'Annex 2 Designated EHV charges'!$D:$O,3,0))</f>
        <v/>
      </c>
      <c r="D108" s="99" t="str">
        <f>IF($A108="","",VLOOKUP($A108,'Annex 2 Designated EHV charges'!$D:$O,4,0))</f>
        <v/>
      </c>
      <c r="E108" s="101" t="str">
        <f>IFERROR(IF(VLOOKUP($A108,'Annex 2 Designated EHV charges'!$D:$O,10,FALSE)=0,"",VLOOKUP($A108,'Annex 2 Designated EHV charges'!$D:$O,10,FALSE)),"")</f>
        <v/>
      </c>
      <c r="F108" s="102" t="str">
        <f>IFERROR(IF(VLOOKUP($A108,'Annex 2 Designated EHV charges'!$D:$O,11,FALSE)=0,"",VLOOKUP($A108,'Annex 2 Designated EHV charges'!$D:$O,11,FALSE)),"")</f>
        <v/>
      </c>
      <c r="G108" s="103" t="str">
        <f>IFERROR(IF(VLOOKUP($A108,'Annex 2 Designated EHV charges'!$D:$O,12,FALSE)=0,"",VLOOKUP($A108,'Annex 2 Designated EHV charges'!$D:$O,12,FALSE)),"")</f>
        <v/>
      </c>
      <c r="H108" s="103" t="str">
        <f>IFERROR(IF(VLOOKUP($A108,'Annex 2 Designated EHV charges'!$D:$P,13,FALSE)=0,"",VLOOKUP($A108,'Annex 2 Designated EHV charges'!$D:$P,13,FALSE)),"")</f>
        <v/>
      </c>
    </row>
    <row r="109" spans="1:8" ht="12.75" customHeight="1" x14ac:dyDescent="0.2">
      <c r="A109" s="100" t="str">
        <f t="array" ref="A109">IFERROR(INDEX('Annex 2 Designated EHV charges'!$D$11:$D$259, MATCH(0, IF(ISBLANK('Annex 2 Designated EHV charges'!$D$11:$D$259),1, COUNTIF(A$4:$A108, 'Annex 2 Designated EHV charges'!$D$11:$D$259)), 0)),"")</f>
        <v/>
      </c>
      <c r="B109" s="99" t="str">
        <f>IF($A109="","",VLOOKUP($A109,'Annex 2 Designated EHV charges'!$D:$O,2,0))</f>
        <v/>
      </c>
      <c r="C109" s="100" t="str">
        <f>IF($A109="","",VLOOKUP($A109,'Annex 2 Designated EHV charges'!$D:$O,3,0))</f>
        <v/>
      </c>
      <c r="D109" s="99" t="str">
        <f>IF($A109="","",VLOOKUP($A109,'Annex 2 Designated EHV charges'!$D:$O,4,0))</f>
        <v/>
      </c>
      <c r="E109" s="101" t="str">
        <f>IFERROR(IF(VLOOKUP($A109,'Annex 2 Designated EHV charges'!$D:$O,10,FALSE)=0,"",VLOOKUP($A109,'Annex 2 Designated EHV charges'!$D:$O,10,FALSE)),"")</f>
        <v/>
      </c>
      <c r="F109" s="102" t="str">
        <f>IFERROR(IF(VLOOKUP($A109,'Annex 2 Designated EHV charges'!$D:$O,11,FALSE)=0,"",VLOOKUP($A109,'Annex 2 Designated EHV charges'!$D:$O,11,FALSE)),"")</f>
        <v/>
      </c>
      <c r="G109" s="103" t="str">
        <f>IFERROR(IF(VLOOKUP($A109,'Annex 2 Designated EHV charges'!$D:$O,12,FALSE)=0,"",VLOOKUP($A109,'Annex 2 Designated EHV charges'!$D:$O,12,FALSE)),"")</f>
        <v/>
      </c>
      <c r="H109" s="103" t="str">
        <f>IFERROR(IF(VLOOKUP($A109,'Annex 2 Designated EHV charges'!$D:$P,13,FALSE)=0,"",VLOOKUP($A109,'Annex 2 Designated EHV charges'!$D:$P,13,FALSE)),"")</f>
        <v/>
      </c>
    </row>
    <row r="110" spans="1:8" ht="12.75" customHeight="1" x14ac:dyDescent="0.2">
      <c r="A110" s="100" t="str">
        <f t="array" ref="A110">IFERROR(INDEX('Annex 2 Designated EHV charges'!$D$11:$D$259, MATCH(0, IF(ISBLANK('Annex 2 Designated EHV charges'!$D$11:$D$259),1, COUNTIF(A$4:$A109, 'Annex 2 Designated EHV charges'!$D$11:$D$259)), 0)),"")</f>
        <v/>
      </c>
      <c r="B110" s="99" t="str">
        <f>IF($A110="","",VLOOKUP($A110,'Annex 2 Designated EHV charges'!$D:$O,2,0))</f>
        <v/>
      </c>
      <c r="C110" s="100" t="str">
        <f>IF($A110="","",VLOOKUP($A110,'Annex 2 Designated EHV charges'!$D:$O,3,0))</f>
        <v/>
      </c>
      <c r="D110" s="99" t="str">
        <f>IF($A110="","",VLOOKUP($A110,'Annex 2 Designated EHV charges'!$D:$O,4,0))</f>
        <v/>
      </c>
      <c r="E110" s="101" t="str">
        <f>IFERROR(IF(VLOOKUP($A110,'Annex 2 Designated EHV charges'!$D:$O,10,FALSE)=0,"",VLOOKUP($A110,'Annex 2 Designated EHV charges'!$D:$O,10,FALSE)),"")</f>
        <v/>
      </c>
      <c r="F110" s="102" t="str">
        <f>IFERROR(IF(VLOOKUP($A110,'Annex 2 Designated EHV charges'!$D:$O,11,FALSE)=0,"",VLOOKUP($A110,'Annex 2 Designated EHV charges'!$D:$O,11,FALSE)),"")</f>
        <v/>
      </c>
      <c r="G110" s="103" t="str">
        <f>IFERROR(IF(VLOOKUP($A110,'Annex 2 Designated EHV charges'!$D:$O,12,FALSE)=0,"",VLOOKUP($A110,'Annex 2 Designated EHV charges'!$D:$O,12,FALSE)),"")</f>
        <v/>
      </c>
      <c r="H110" s="103" t="str">
        <f>IFERROR(IF(VLOOKUP($A110,'Annex 2 Designated EHV charges'!$D:$P,13,FALSE)=0,"",VLOOKUP($A110,'Annex 2 Designated EHV charges'!$D:$P,13,FALSE)),"")</f>
        <v/>
      </c>
    </row>
    <row r="111" spans="1:8" ht="12.75" customHeight="1" x14ac:dyDescent="0.2">
      <c r="A111" s="100" t="str">
        <f t="array" ref="A111">IFERROR(INDEX('Annex 2 Designated EHV charges'!$D$11:$D$259, MATCH(0, IF(ISBLANK('Annex 2 Designated EHV charges'!$D$11:$D$259),1, COUNTIF(A$4:$A110, 'Annex 2 Designated EHV charges'!$D$11:$D$259)), 0)),"")</f>
        <v/>
      </c>
      <c r="B111" s="99" t="str">
        <f>IF($A111="","",VLOOKUP($A111,'Annex 2 Designated EHV charges'!$D:$O,2,0))</f>
        <v/>
      </c>
      <c r="C111" s="100" t="str">
        <f>IF($A111="","",VLOOKUP($A111,'Annex 2 Designated EHV charges'!$D:$O,3,0))</f>
        <v/>
      </c>
      <c r="D111" s="99" t="str">
        <f>IF($A111="","",VLOOKUP($A111,'Annex 2 Designated EHV charges'!$D:$O,4,0))</f>
        <v/>
      </c>
      <c r="E111" s="101" t="str">
        <f>IFERROR(IF(VLOOKUP($A111,'Annex 2 Designated EHV charges'!$D:$O,10,FALSE)=0,"",VLOOKUP($A111,'Annex 2 Designated EHV charges'!$D:$O,10,FALSE)),"")</f>
        <v/>
      </c>
      <c r="F111" s="102" t="str">
        <f>IFERROR(IF(VLOOKUP($A111,'Annex 2 Designated EHV charges'!$D:$O,11,FALSE)=0,"",VLOOKUP($A111,'Annex 2 Designated EHV charges'!$D:$O,11,FALSE)),"")</f>
        <v/>
      </c>
      <c r="G111" s="103" t="str">
        <f>IFERROR(IF(VLOOKUP($A111,'Annex 2 Designated EHV charges'!$D:$O,12,FALSE)=0,"",VLOOKUP($A111,'Annex 2 Designated EHV charges'!$D:$O,12,FALSE)),"")</f>
        <v/>
      </c>
      <c r="H111" s="103" t="str">
        <f>IFERROR(IF(VLOOKUP($A111,'Annex 2 Designated EHV charges'!$D:$P,13,FALSE)=0,"",VLOOKUP($A111,'Annex 2 Designated EHV charges'!$D:$P,13,FALSE)),"")</f>
        <v/>
      </c>
    </row>
    <row r="112" spans="1:8" ht="12.75" customHeight="1" x14ac:dyDescent="0.2">
      <c r="A112" s="100" t="str">
        <f t="array" ref="A112">IFERROR(INDEX('Annex 2 Designated EHV charges'!$D$11:$D$259, MATCH(0, IF(ISBLANK('Annex 2 Designated EHV charges'!$D$11:$D$259),1, COUNTIF(A$4:$A111, 'Annex 2 Designated EHV charges'!$D$11:$D$259)), 0)),"")</f>
        <v/>
      </c>
      <c r="B112" s="99" t="str">
        <f>IF($A112="","",VLOOKUP($A112,'Annex 2 Designated EHV charges'!$D:$O,2,0))</f>
        <v/>
      </c>
      <c r="C112" s="100" t="str">
        <f>IF($A112="","",VLOOKUP($A112,'Annex 2 Designated EHV charges'!$D:$O,3,0))</f>
        <v/>
      </c>
      <c r="D112" s="99" t="str">
        <f>IF($A112="","",VLOOKUP($A112,'Annex 2 Designated EHV charges'!$D:$O,4,0))</f>
        <v/>
      </c>
      <c r="E112" s="101" t="str">
        <f>IFERROR(IF(VLOOKUP($A112,'Annex 2 Designated EHV charges'!$D:$O,10,FALSE)=0,"",VLOOKUP($A112,'Annex 2 Designated EHV charges'!$D:$O,10,FALSE)),"")</f>
        <v/>
      </c>
      <c r="F112" s="102" t="str">
        <f>IFERROR(IF(VLOOKUP($A112,'Annex 2 Designated EHV charges'!$D:$O,11,FALSE)=0,"",VLOOKUP($A112,'Annex 2 Designated EHV charges'!$D:$O,11,FALSE)),"")</f>
        <v/>
      </c>
      <c r="G112" s="103" t="str">
        <f>IFERROR(IF(VLOOKUP($A112,'Annex 2 Designated EHV charges'!$D:$O,12,FALSE)=0,"",VLOOKUP($A112,'Annex 2 Designated EHV charges'!$D:$O,12,FALSE)),"")</f>
        <v/>
      </c>
      <c r="H112" s="103" t="str">
        <f>IFERROR(IF(VLOOKUP($A112,'Annex 2 Designated EHV charges'!$D:$P,13,FALSE)=0,"",VLOOKUP($A112,'Annex 2 Designated EHV charges'!$D:$P,13,FALSE)),"")</f>
        <v/>
      </c>
    </row>
    <row r="113" spans="1:8" ht="12.75" customHeight="1" x14ac:dyDescent="0.2">
      <c r="A113" s="100" t="str">
        <f t="array" ref="A113">IFERROR(INDEX('Annex 2 Designated EHV charges'!$D$11:$D$259, MATCH(0, IF(ISBLANK('Annex 2 Designated EHV charges'!$D$11:$D$259),1, COUNTIF(A$4:$A112, 'Annex 2 Designated EHV charges'!$D$11:$D$259)), 0)),"")</f>
        <v/>
      </c>
      <c r="B113" s="99" t="str">
        <f>IF($A113="","",VLOOKUP($A113,'Annex 2 Designated EHV charges'!$D:$O,2,0))</f>
        <v/>
      </c>
      <c r="C113" s="100" t="str">
        <f>IF($A113="","",VLOOKUP($A113,'Annex 2 Designated EHV charges'!$D:$O,3,0))</f>
        <v/>
      </c>
      <c r="D113" s="99" t="str">
        <f>IF($A113="","",VLOOKUP($A113,'Annex 2 Designated EHV charges'!$D:$O,4,0))</f>
        <v/>
      </c>
      <c r="E113" s="101" t="str">
        <f>IFERROR(IF(VLOOKUP($A113,'Annex 2 Designated EHV charges'!$D:$O,10,FALSE)=0,"",VLOOKUP($A113,'Annex 2 Designated EHV charges'!$D:$O,10,FALSE)),"")</f>
        <v/>
      </c>
      <c r="F113" s="102" t="str">
        <f>IFERROR(IF(VLOOKUP($A113,'Annex 2 Designated EHV charges'!$D:$O,11,FALSE)=0,"",VLOOKUP($A113,'Annex 2 Designated EHV charges'!$D:$O,11,FALSE)),"")</f>
        <v/>
      </c>
      <c r="G113" s="103" t="str">
        <f>IFERROR(IF(VLOOKUP($A113,'Annex 2 Designated EHV charges'!$D:$O,12,FALSE)=0,"",VLOOKUP($A113,'Annex 2 Designated EHV charges'!$D:$O,12,FALSE)),"")</f>
        <v/>
      </c>
      <c r="H113" s="103" t="str">
        <f>IFERROR(IF(VLOOKUP($A113,'Annex 2 Designated EHV charges'!$D:$P,13,FALSE)=0,"",VLOOKUP($A113,'Annex 2 Designated EHV charges'!$D:$P,13,FALSE)),"")</f>
        <v/>
      </c>
    </row>
    <row r="114" spans="1:8" ht="12.75" customHeight="1" x14ac:dyDescent="0.2">
      <c r="A114" s="100" t="str">
        <f t="array" ref="A114">IFERROR(INDEX('Annex 2 Designated EHV charges'!$D$11:$D$259, MATCH(0, IF(ISBLANK('Annex 2 Designated EHV charges'!$D$11:$D$259),1, COUNTIF(A$4:$A113, 'Annex 2 Designated EHV charges'!$D$11:$D$259)), 0)),"")</f>
        <v/>
      </c>
      <c r="B114" s="99" t="str">
        <f>IF($A114="","",VLOOKUP($A114,'Annex 2 Designated EHV charges'!$D:$O,2,0))</f>
        <v/>
      </c>
      <c r="C114" s="100" t="str">
        <f>IF($A114="","",VLOOKUP($A114,'Annex 2 Designated EHV charges'!$D:$O,3,0))</f>
        <v/>
      </c>
      <c r="D114" s="99" t="str">
        <f>IF($A114="","",VLOOKUP($A114,'Annex 2 Designated EHV charges'!$D:$O,4,0))</f>
        <v/>
      </c>
      <c r="E114" s="101" t="str">
        <f>IFERROR(IF(VLOOKUP($A114,'Annex 2 Designated EHV charges'!$D:$O,10,FALSE)=0,"",VLOOKUP($A114,'Annex 2 Designated EHV charges'!$D:$O,10,FALSE)),"")</f>
        <v/>
      </c>
      <c r="F114" s="102" t="str">
        <f>IFERROR(IF(VLOOKUP($A114,'Annex 2 Designated EHV charges'!$D:$O,11,FALSE)=0,"",VLOOKUP($A114,'Annex 2 Designated EHV charges'!$D:$O,11,FALSE)),"")</f>
        <v/>
      </c>
      <c r="G114" s="103" t="str">
        <f>IFERROR(IF(VLOOKUP($A114,'Annex 2 Designated EHV charges'!$D:$O,12,FALSE)=0,"",VLOOKUP($A114,'Annex 2 Designated EHV charges'!$D:$O,12,FALSE)),"")</f>
        <v/>
      </c>
      <c r="H114" s="103" t="str">
        <f>IFERROR(IF(VLOOKUP($A114,'Annex 2 Designated EHV charges'!$D:$P,13,FALSE)=0,"",VLOOKUP($A114,'Annex 2 Designated EHV charges'!$D:$P,13,FALSE)),"")</f>
        <v/>
      </c>
    </row>
    <row r="115" spans="1:8" ht="12.75" customHeight="1" x14ac:dyDescent="0.2">
      <c r="A115" s="100" t="str">
        <f t="array" ref="A115">IFERROR(INDEX('Annex 2 Designated EHV charges'!$D$11:$D$259, MATCH(0, IF(ISBLANK('Annex 2 Designated EHV charges'!$D$11:$D$259),1, COUNTIF(A$4:$A114, 'Annex 2 Designated EHV charges'!$D$11:$D$259)), 0)),"")</f>
        <v/>
      </c>
      <c r="B115" s="99" t="str">
        <f>IF($A115="","",VLOOKUP($A115,'Annex 2 Designated EHV charges'!$D:$O,2,0))</f>
        <v/>
      </c>
      <c r="C115" s="100" t="str">
        <f>IF($A115="","",VLOOKUP($A115,'Annex 2 Designated EHV charges'!$D:$O,3,0))</f>
        <v/>
      </c>
      <c r="D115" s="99" t="str">
        <f>IF($A115="","",VLOOKUP($A115,'Annex 2 Designated EHV charges'!$D:$O,4,0))</f>
        <v/>
      </c>
      <c r="E115" s="101" t="str">
        <f>IFERROR(IF(VLOOKUP($A115,'Annex 2 Designated EHV charges'!$D:$O,10,FALSE)=0,"",VLOOKUP($A115,'Annex 2 Designated EHV charges'!$D:$O,10,FALSE)),"")</f>
        <v/>
      </c>
      <c r="F115" s="102" t="str">
        <f>IFERROR(IF(VLOOKUP($A115,'Annex 2 Designated EHV charges'!$D:$O,11,FALSE)=0,"",VLOOKUP($A115,'Annex 2 Designated EHV charges'!$D:$O,11,FALSE)),"")</f>
        <v/>
      </c>
      <c r="G115" s="103" t="str">
        <f>IFERROR(IF(VLOOKUP($A115,'Annex 2 Designated EHV charges'!$D:$O,12,FALSE)=0,"",VLOOKUP($A115,'Annex 2 Designated EHV charges'!$D:$O,12,FALSE)),"")</f>
        <v/>
      </c>
      <c r="H115" s="103" t="str">
        <f>IFERROR(IF(VLOOKUP($A115,'Annex 2 Designated EHV charges'!$D:$P,13,FALSE)=0,"",VLOOKUP($A115,'Annex 2 Designated EHV charges'!$D:$P,13,FALSE)),"")</f>
        <v/>
      </c>
    </row>
    <row r="116" spans="1:8" ht="12.75" customHeight="1" x14ac:dyDescent="0.2">
      <c r="A116" s="100" t="str">
        <f t="array" ref="A116">IFERROR(INDEX('Annex 2 Designated EHV charges'!$D$11:$D$259, MATCH(0, IF(ISBLANK('Annex 2 Designated EHV charges'!$D$11:$D$259),1, COUNTIF(A$4:$A115, 'Annex 2 Designated EHV charges'!$D$11:$D$259)), 0)),"")</f>
        <v/>
      </c>
      <c r="B116" s="99" t="str">
        <f>IF($A116="","",VLOOKUP($A116,'Annex 2 Designated EHV charges'!$D:$O,2,0))</f>
        <v/>
      </c>
      <c r="C116" s="100" t="str">
        <f>IF($A116="","",VLOOKUP($A116,'Annex 2 Designated EHV charges'!$D:$O,3,0))</f>
        <v/>
      </c>
      <c r="D116" s="99" t="str">
        <f>IF($A116="","",VLOOKUP($A116,'Annex 2 Designated EHV charges'!$D:$O,4,0))</f>
        <v/>
      </c>
      <c r="E116" s="101" t="str">
        <f>IFERROR(IF(VLOOKUP($A116,'Annex 2 Designated EHV charges'!$D:$O,10,FALSE)=0,"",VLOOKUP($A116,'Annex 2 Designated EHV charges'!$D:$O,10,FALSE)),"")</f>
        <v/>
      </c>
      <c r="F116" s="102" t="str">
        <f>IFERROR(IF(VLOOKUP($A116,'Annex 2 Designated EHV charges'!$D:$O,11,FALSE)=0,"",VLOOKUP($A116,'Annex 2 Designated EHV charges'!$D:$O,11,FALSE)),"")</f>
        <v/>
      </c>
      <c r="G116" s="103" t="str">
        <f>IFERROR(IF(VLOOKUP($A116,'Annex 2 Designated EHV charges'!$D:$O,12,FALSE)=0,"",VLOOKUP($A116,'Annex 2 Designated EHV charges'!$D:$O,12,FALSE)),"")</f>
        <v/>
      </c>
      <c r="H116" s="103" t="str">
        <f>IFERROR(IF(VLOOKUP($A116,'Annex 2 Designated EHV charges'!$D:$P,13,FALSE)=0,"",VLOOKUP($A116,'Annex 2 Designated EHV charges'!$D:$P,13,FALSE)),"")</f>
        <v/>
      </c>
    </row>
    <row r="117" spans="1:8" ht="12.75" customHeight="1" x14ac:dyDescent="0.2">
      <c r="A117" s="100" t="str">
        <f t="array" ref="A117">IFERROR(INDEX('Annex 2 Designated EHV charges'!$D$11:$D$259, MATCH(0, IF(ISBLANK('Annex 2 Designated EHV charges'!$D$11:$D$259),1, COUNTIF(A$4:$A116, 'Annex 2 Designated EHV charges'!$D$11:$D$259)), 0)),"")</f>
        <v/>
      </c>
      <c r="B117" s="99" t="str">
        <f>IF($A117="","",VLOOKUP($A117,'Annex 2 Designated EHV charges'!$D:$O,2,0))</f>
        <v/>
      </c>
      <c r="C117" s="100" t="str">
        <f>IF($A117="","",VLOOKUP($A117,'Annex 2 Designated EHV charges'!$D:$O,3,0))</f>
        <v/>
      </c>
      <c r="D117" s="99" t="str">
        <f>IF($A117="","",VLOOKUP($A117,'Annex 2 Designated EHV charges'!$D:$O,4,0))</f>
        <v/>
      </c>
      <c r="E117" s="101" t="str">
        <f>IFERROR(IF(VLOOKUP($A117,'Annex 2 Designated EHV charges'!$D:$O,10,FALSE)=0,"",VLOOKUP($A117,'Annex 2 Designated EHV charges'!$D:$O,10,FALSE)),"")</f>
        <v/>
      </c>
      <c r="F117" s="102" t="str">
        <f>IFERROR(IF(VLOOKUP($A117,'Annex 2 Designated EHV charges'!$D:$O,11,FALSE)=0,"",VLOOKUP($A117,'Annex 2 Designated EHV charges'!$D:$O,11,FALSE)),"")</f>
        <v/>
      </c>
      <c r="G117" s="103" t="str">
        <f>IFERROR(IF(VLOOKUP($A117,'Annex 2 Designated EHV charges'!$D:$O,12,FALSE)=0,"",VLOOKUP($A117,'Annex 2 Designated EHV charges'!$D:$O,12,FALSE)),"")</f>
        <v/>
      </c>
      <c r="H117" s="103" t="str">
        <f>IFERROR(IF(VLOOKUP($A117,'Annex 2 Designated EHV charges'!$D:$P,13,FALSE)=0,"",VLOOKUP($A117,'Annex 2 Designated EHV charges'!$D:$P,13,FALSE)),"")</f>
        <v/>
      </c>
    </row>
    <row r="118" spans="1:8" ht="12.75" customHeight="1" x14ac:dyDescent="0.2">
      <c r="A118" s="100" t="str">
        <f t="array" ref="A118">IFERROR(INDEX('Annex 2 Designated EHV charges'!$D$11:$D$259, MATCH(0, IF(ISBLANK('Annex 2 Designated EHV charges'!$D$11:$D$259),1, COUNTIF(A$4:$A117, 'Annex 2 Designated EHV charges'!$D$11:$D$259)), 0)),"")</f>
        <v/>
      </c>
      <c r="B118" s="99" t="str">
        <f>IF($A118="","",VLOOKUP($A118,'Annex 2 Designated EHV charges'!$D:$O,2,0))</f>
        <v/>
      </c>
      <c r="C118" s="100" t="str">
        <f>IF($A118="","",VLOOKUP($A118,'Annex 2 Designated EHV charges'!$D:$O,3,0))</f>
        <v/>
      </c>
      <c r="D118" s="99" t="str">
        <f>IF($A118="","",VLOOKUP($A118,'Annex 2 Designated EHV charges'!$D:$O,4,0))</f>
        <v/>
      </c>
      <c r="E118" s="101" t="str">
        <f>IFERROR(IF(VLOOKUP($A118,'Annex 2 Designated EHV charges'!$D:$O,10,FALSE)=0,"",VLOOKUP($A118,'Annex 2 Designated EHV charges'!$D:$O,10,FALSE)),"")</f>
        <v/>
      </c>
      <c r="F118" s="102" t="str">
        <f>IFERROR(IF(VLOOKUP($A118,'Annex 2 Designated EHV charges'!$D:$O,11,FALSE)=0,"",VLOOKUP($A118,'Annex 2 Designated EHV charges'!$D:$O,11,FALSE)),"")</f>
        <v/>
      </c>
      <c r="G118" s="103" t="str">
        <f>IFERROR(IF(VLOOKUP($A118,'Annex 2 Designated EHV charges'!$D:$O,12,FALSE)=0,"",VLOOKUP($A118,'Annex 2 Designated EHV charges'!$D:$O,12,FALSE)),"")</f>
        <v/>
      </c>
      <c r="H118" s="103" t="str">
        <f>IFERROR(IF(VLOOKUP($A118,'Annex 2 Designated EHV charges'!$D:$P,13,FALSE)=0,"",VLOOKUP($A118,'Annex 2 Designated EHV charges'!$D:$P,13,FALSE)),"")</f>
        <v/>
      </c>
    </row>
    <row r="119" spans="1:8" ht="12.75" customHeight="1" x14ac:dyDescent="0.2">
      <c r="A119" s="100" t="str">
        <f t="array" ref="A119">IFERROR(INDEX('Annex 2 Designated EHV charges'!$D$11:$D$259, MATCH(0, IF(ISBLANK('Annex 2 Designated EHV charges'!$D$11:$D$259),1, COUNTIF(A$4:$A118, 'Annex 2 Designated EHV charges'!$D$11:$D$259)), 0)),"")</f>
        <v/>
      </c>
      <c r="B119" s="99" t="str">
        <f>IF($A119="","",VLOOKUP($A119,'Annex 2 Designated EHV charges'!$D:$O,2,0))</f>
        <v/>
      </c>
      <c r="C119" s="100" t="str">
        <f>IF($A119="","",VLOOKUP($A119,'Annex 2 Designated EHV charges'!$D:$O,3,0))</f>
        <v/>
      </c>
      <c r="D119" s="99" t="str">
        <f>IF($A119="","",VLOOKUP($A119,'Annex 2 Designated EHV charges'!$D:$O,4,0))</f>
        <v/>
      </c>
      <c r="E119" s="101" t="str">
        <f>IFERROR(IF(VLOOKUP($A119,'Annex 2 Designated EHV charges'!$D:$O,10,FALSE)=0,"",VLOOKUP($A119,'Annex 2 Designated EHV charges'!$D:$O,10,FALSE)),"")</f>
        <v/>
      </c>
      <c r="F119" s="102" t="str">
        <f>IFERROR(IF(VLOOKUP($A119,'Annex 2 Designated EHV charges'!$D:$O,11,FALSE)=0,"",VLOOKUP($A119,'Annex 2 Designated EHV charges'!$D:$O,11,FALSE)),"")</f>
        <v/>
      </c>
      <c r="G119" s="103" t="str">
        <f>IFERROR(IF(VLOOKUP($A119,'Annex 2 Designated EHV charges'!$D:$O,12,FALSE)=0,"",VLOOKUP($A119,'Annex 2 Designated EHV charges'!$D:$O,12,FALSE)),"")</f>
        <v/>
      </c>
      <c r="H119" s="103" t="str">
        <f>IFERROR(IF(VLOOKUP($A119,'Annex 2 Designated EHV charges'!$D:$P,13,FALSE)=0,"",VLOOKUP($A119,'Annex 2 Designated EHV charges'!$D:$P,13,FALSE)),"")</f>
        <v/>
      </c>
    </row>
    <row r="120" spans="1:8" ht="12.75" customHeight="1" x14ac:dyDescent="0.2">
      <c r="A120" s="100" t="str">
        <f t="array" ref="A120">IFERROR(INDEX('Annex 2 Designated EHV charges'!$D$11:$D$259, MATCH(0, IF(ISBLANK('Annex 2 Designated EHV charges'!$D$11:$D$259),1, COUNTIF(A$4:$A119, 'Annex 2 Designated EHV charges'!$D$11:$D$259)), 0)),"")</f>
        <v/>
      </c>
      <c r="B120" s="99" t="str">
        <f>IF($A120="","",VLOOKUP($A120,'Annex 2 Designated EHV charges'!$D:$O,2,0))</f>
        <v/>
      </c>
      <c r="C120" s="100" t="str">
        <f>IF($A120="","",VLOOKUP($A120,'Annex 2 Designated EHV charges'!$D:$O,3,0))</f>
        <v/>
      </c>
      <c r="D120" s="99" t="str">
        <f>IF($A120="","",VLOOKUP($A120,'Annex 2 Designated EHV charges'!$D:$O,4,0))</f>
        <v/>
      </c>
      <c r="E120" s="101" t="str">
        <f>IFERROR(IF(VLOOKUP($A120,'Annex 2 Designated EHV charges'!$D:$O,10,FALSE)=0,"",VLOOKUP($A120,'Annex 2 Designated EHV charges'!$D:$O,10,FALSE)),"")</f>
        <v/>
      </c>
      <c r="F120" s="102" t="str">
        <f>IFERROR(IF(VLOOKUP($A120,'Annex 2 Designated EHV charges'!$D:$O,11,FALSE)=0,"",VLOOKUP($A120,'Annex 2 Designated EHV charges'!$D:$O,11,FALSE)),"")</f>
        <v/>
      </c>
      <c r="G120" s="103" t="str">
        <f>IFERROR(IF(VLOOKUP($A120,'Annex 2 Designated EHV charges'!$D:$O,12,FALSE)=0,"",VLOOKUP($A120,'Annex 2 Designated EHV charges'!$D:$O,12,FALSE)),"")</f>
        <v/>
      </c>
      <c r="H120" s="103" t="str">
        <f>IFERROR(IF(VLOOKUP($A120,'Annex 2 Designated EHV charges'!$D:$P,13,FALSE)=0,"",VLOOKUP($A120,'Annex 2 Designated EHV charges'!$D:$P,13,FALSE)),"")</f>
        <v/>
      </c>
    </row>
    <row r="121" spans="1:8" ht="12.75" customHeight="1" x14ac:dyDescent="0.2">
      <c r="A121" s="100" t="str">
        <f t="array" ref="A121">IFERROR(INDEX('Annex 2 Designated EHV charges'!$D$11:$D$259, MATCH(0, IF(ISBLANK('Annex 2 Designated EHV charges'!$D$11:$D$259),1, COUNTIF(A$4:$A120, 'Annex 2 Designated EHV charges'!$D$11:$D$259)), 0)),"")</f>
        <v/>
      </c>
      <c r="B121" s="99" t="str">
        <f>IF($A121="","",VLOOKUP($A121,'Annex 2 Designated EHV charges'!$D:$O,2,0))</f>
        <v/>
      </c>
      <c r="C121" s="100" t="str">
        <f>IF($A121="","",VLOOKUP($A121,'Annex 2 Designated EHV charges'!$D:$O,3,0))</f>
        <v/>
      </c>
      <c r="D121" s="99" t="str">
        <f>IF($A121="","",VLOOKUP($A121,'Annex 2 Designated EHV charges'!$D:$O,4,0))</f>
        <v/>
      </c>
      <c r="E121" s="101" t="str">
        <f>IFERROR(IF(VLOOKUP($A121,'Annex 2 Designated EHV charges'!$D:$O,10,FALSE)=0,"",VLOOKUP($A121,'Annex 2 Designated EHV charges'!$D:$O,10,FALSE)),"")</f>
        <v/>
      </c>
      <c r="F121" s="102" t="str">
        <f>IFERROR(IF(VLOOKUP($A121,'Annex 2 Designated EHV charges'!$D:$O,11,FALSE)=0,"",VLOOKUP($A121,'Annex 2 Designated EHV charges'!$D:$O,11,FALSE)),"")</f>
        <v/>
      </c>
      <c r="G121" s="103" t="str">
        <f>IFERROR(IF(VLOOKUP($A121,'Annex 2 Designated EHV charges'!$D:$O,12,FALSE)=0,"",VLOOKUP($A121,'Annex 2 Designated EHV charges'!$D:$O,12,FALSE)),"")</f>
        <v/>
      </c>
      <c r="H121" s="103" t="str">
        <f>IFERROR(IF(VLOOKUP($A121,'Annex 2 Designated EHV charges'!$D:$P,13,FALSE)=0,"",VLOOKUP($A121,'Annex 2 Designated EHV charges'!$D:$P,13,FALSE)),"")</f>
        <v/>
      </c>
    </row>
    <row r="122" spans="1:8" ht="12.75" customHeight="1" x14ac:dyDescent="0.2">
      <c r="A122" s="100" t="str">
        <f t="array" ref="A122">IFERROR(INDEX('Annex 2 Designated EHV charges'!$D$11:$D$259, MATCH(0, IF(ISBLANK('Annex 2 Designated EHV charges'!$D$11:$D$259),1, COUNTIF(A$4:$A121, 'Annex 2 Designated EHV charges'!$D$11:$D$259)), 0)),"")</f>
        <v/>
      </c>
      <c r="B122" s="99" t="str">
        <f>IF($A122="","",VLOOKUP($A122,'Annex 2 Designated EHV charges'!$D:$O,2,0))</f>
        <v/>
      </c>
      <c r="C122" s="100" t="str">
        <f>IF($A122="","",VLOOKUP($A122,'Annex 2 Designated EHV charges'!$D:$O,3,0))</f>
        <v/>
      </c>
      <c r="D122" s="99" t="str">
        <f>IF($A122="","",VLOOKUP($A122,'Annex 2 Designated EHV charges'!$D:$O,4,0))</f>
        <v/>
      </c>
      <c r="E122" s="101" t="str">
        <f>IFERROR(IF(VLOOKUP($A122,'Annex 2 Designated EHV charges'!$D:$O,10,FALSE)=0,"",VLOOKUP($A122,'Annex 2 Designated EHV charges'!$D:$O,10,FALSE)),"")</f>
        <v/>
      </c>
      <c r="F122" s="102" t="str">
        <f>IFERROR(IF(VLOOKUP($A122,'Annex 2 Designated EHV charges'!$D:$O,11,FALSE)=0,"",VLOOKUP($A122,'Annex 2 Designated EHV charges'!$D:$O,11,FALSE)),"")</f>
        <v/>
      </c>
      <c r="G122" s="103" t="str">
        <f>IFERROR(IF(VLOOKUP($A122,'Annex 2 Designated EHV charges'!$D:$O,12,FALSE)=0,"",VLOOKUP($A122,'Annex 2 Designated EHV charges'!$D:$O,12,FALSE)),"")</f>
        <v/>
      </c>
      <c r="H122" s="103" t="str">
        <f>IFERROR(IF(VLOOKUP($A122,'Annex 2 Designated EHV charges'!$D:$P,13,FALSE)=0,"",VLOOKUP($A122,'Annex 2 Designated EHV charges'!$D:$P,13,FALSE)),"")</f>
        <v/>
      </c>
    </row>
    <row r="123" spans="1:8" ht="12.75" customHeight="1" x14ac:dyDescent="0.2">
      <c r="A123" s="100" t="str">
        <f t="array" ref="A123">IFERROR(INDEX('Annex 2 Designated EHV charges'!$D$11:$D$259, MATCH(0, IF(ISBLANK('Annex 2 Designated EHV charges'!$D$11:$D$259),1, COUNTIF(A$4:$A122, 'Annex 2 Designated EHV charges'!$D$11:$D$259)), 0)),"")</f>
        <v/>
      </c>
      <c r="B123" s="99" t="str">
        <f>IF($A123="","",VLOOKUP($A123,'Annex 2 Designated EHV charges'!$D:$O,2,0))</f>
        <v/>
      </c>
      <c r="C123" s="100" t="str">
        <f>IF($A123="","",VLOOKUP($A123,'Annex 2 Designated EHV charges'!$D:$O,3,0))</f>
        <v/>
      </c>
      <c r="D123" s="99" t="str">
        <f>IF($A123="","",VLOOKUP($A123,'Annex 2 Designated EHV charges'!$D:$O,4,0))</f>
        <v/>
      </c>
      <c r="E123" s="101" t="str">
        <f>IFERROR(IF(VLOOKUP($A123,'Annex 2 Designated EHV charges'!$D:$O,10,FALSE)=0,"",VLOOKUP($A123,'Annex 2 Designated EHV charges'!$D:$O,10,FALSE)),"")</f>
        <v/>
      </c>
      <c r="F123" s="102" t="str">
        <f>IFERROR(IF(VLOOKUP($A123,'Annex 2 Designated EHV charges'!$D:$O,11,FALSE)=0,"",VLOOKUP($A123,'Annex 2 Designated EHV charges'!$D:$O,11,FALSE)),"")</f>
        <v/>
      </c>
      <c r="G123" s="103" t="str">
        <f>IFERROR(IF(VLOOKUP($A123,'Annex 2 Designated EHV charges'!$D:$O,12,FALSE)=0,"",VLOOKUP($A123,'Annex 2 Designated EHV charges'!$D:$O,12,FALSE)),"")</f>
        <v/>
      </c>
      <c r="H123" s="103" t="str">
        <f>IFERROR(IF(VLOOKUP($A123,'Annex 2 Designated EHV charges'!$D:$P,13,FALSE)=0,"",VLOOKUP($A123,'Annex 2 Designated EHV charges'!$D:$P,13,FALSE)),"")</f>
        <v/>
      </c>
    </row>
    <row r="124" spans="1:8" ht="12.75" customHeight="1" x14ac:dyDescent="0.2">
      <c r="A124" s="100" t="str">
        <f t="array" ref="A124">IFERROR(INDEX('Annex 2 Designated EHV charges'!$D$11:$D$259, MATCH(0, IF(ISBLANK('Annex 2 Designated EHV charges'!$D$11:$D$259),1, COUNTIF(A$4:$A123, 'Annex 2 Designated EHV charges'!$D$11:$D$259)), 0)),"")</f>
        <v/>
      </c>
      <c r="B124" s="99" t="str">
        <f>IF($A124="","",VLOOKUP($A124,'Annex 2 Designated EHV charges'!$D:$O,2,0))</f>
        <v/>
      </c>
      <c r="C124" s="100" t="str">
        <f>IF($A124="","",VLOOKUP($A124,'Annex 2 Designated EHV charges'!$D:$O,3,0))</f>
        <v/>
      </c>
      <c r="D124" s="99" t="str">
        <f>IF($A124="","",VLOOKUP($A124,'Annex 2 Designated EHV charges'!$D:$O,4,0))</f>
        <v/>
      </c>
      <c r="E124" s="101" t="str">
        <f>IFERROR(IF(VLOOKUP($A124,'Annex 2 Designated EHV charges'!$D:$O,10,FALSE)=0,"",VLOOKUP($A124,'Annex 2 Designated EHV charges'!$D:$O,10,FALSE)),"")</f>
        <v/>
      </c>
      <c r="F124" s="102" t="str">
        <f>IFERROR(IF(VLOOKUP($A124,'Annex 2 Designated EHV charges'!$D:$O,11,FALSE)=0,"",VLOOKUP($A124,'Annex 2 Designated EHV charges'!$D:$O,11,FALSE)),"")</f>
        <v/>
      </c>
      <c r="G124" s="103" t="str">
        <f>IFERROR(IF(VLOOKUP($A124,'Annex 2 Designated EHV charges'!$D:$O,12,FALSE)=0,"",VLOOKUP($A124,'Annex 2 Designated EHV charges'!$D:$O,12,FALSE)),"")</f>
        <v/>
      </c>
      <c r="H124" s="103" t="str">
        <f>IFERROR(IF(VLOOKUP($A124,'Annex 2 Designated EHV charges'!$D:$P,13,FALSE)=0,"",VLOOKUP($A124,'Annex 2 Designated EHV charges'!$D:$P,13,FALSE)),"")</f>
        <v/>
      </c>
    </row>
    <row r="125" spans="1:8" ht="12.75" customHeight="1" x14ac:dyDescent="0.2">
      <c r="A125" s="100" t="str">
        <f t="array" ref="A125">IFERROR(INDEX('Annex 2 Designated EHV charges'!$D$11:$D$259, MATCH(0, IF(ISBLANK('Annex 2 Designated EHV charges'!$D$11:$D$259),1, COUNTIF(A$4:$A124, 'Annex 2 Designated EHV charges'!$D$11:$D$259)), 0)),"")</f>
        <v/>
      </c>
      <c r="B125" s="99" t="str">
        <f>IF($A125="","",VLOOKUP($A125,'Annex 2 Designated EHV charges'!$D:$O,2,0))</f>
        <v/>
      </c>
      <c r="C125" s="100" t="str">
        <f>IF($A125="","",VLOOKUP($A125,'Annex 2 Designated EHV charges'!$D:$O,3,0))</f>
        <v/>
      </c>
      <c r="D125" s="99" t="str">
        <f>IF($A125="","",VLOOKUP($A125,'Annex 2 Designated EHV charges'!$D:$O,4,0))</f>
        <v/>
      </c>
      <c r="E125" s="101" t="str">
        <f>IFERROR(IF(VLOOKUP($A125,'Annex 2 Designated EHV charges'!$D:$O,10,FALSE)=0,"",VLOOKUP($A125,'Annex 2 Designated EHV charges'!$D:$O,10,FALSE)),"")</f>
        <v/>
      </c>
      <c r="F125" s="102" t="str">
        <f>IFERROR(IF(VLOOKUP($A125,'Annex 2 Designated EHV charges'!$D:$O,11,FALSE)=0,"",VLOOKUP($A125,'Annex 2 Designated EHV charges'!$D:$O,11,FALSE)),"")</f>
        <v/>
      </c>
      <c r="G125" s="103" t="str">
        <f>IFERROR(IF(VLOOKUP($A125,'Annex 2 Designated EHV charges'!$D:$O,12,FALSE)=0,"",VLOOKUP($A125,'Annex 2 Designated EHV charges'!$D:$O,12,FALSE)),"")</f>
        <v/>
      </c>
      <c r="H125" s="103" t="str">
        <f>IFERROR(IF(VLOOKUP($A125,'Annex 2 Designated EHV charges'!$D:$P,13,FALSE)=0,"",VLOOKUP($A125,'Annex 2 Designated EHV charges'!$D:$P,13,FALSE)),"")</f>
        <v/>
      </c>
    </row>
    <row r="126" spans="1:8" ht="12.75" customHeight="1" x14ac:dyDescent="0.2">
      <c r="A126" s="100" t="str">
        <f t="array" ref="A126">IFERROR(INDEX('Annex 2 Designated EHV charges'!$D$11:$D$259, MATCH(0, IF(ISBLANK('Annex 2 Designated EHV charges'!$D$11:$D$259),1, COUNTIF(A$4:$A125, 'Annex 2 Designated EHV charges'!$D$11:$D$259)), 0)),"")</f>
        <v/>
      </c>
      <c r="B126" s="99" t="str">
        <f>IF($A126="","",VLOOKUP($A126,'Annex 2 Designated EHV charges'!$D:$O,2,0))</f>
        <v/>
      </c>
      <c r="C126" s="100" t="str">
        <f>IF($A126="","",VLOOKUP($A126,'Annex 2 Designated EHV charges'!$D:$O,3,0))</f>
        <v/>
      </c>
      <c r="D126" s="99" t="str">
        <f>IF($A126="","",VLOOKUP($A126,'Annex 2 Designated EHV charges'!$D:$O,4,0))</f>
        <v/>
      </c>
      <c r="E126" s="101" t="str">
        <f>IFERROR(IF(VLOOKUP($A126,'Annex 2 Designated EHV charges'!$D:$O,10,FALSE)=0,"",VLOOKUP($A126,'Annex 2 Designated EHV charges'!$D:$O,10,FALSE)),"")</f>
        <v/>
      </c>
      <c r="F126" s="102" t="str">
        <f>IFERROR(IF(VLOOKUP($A126,'Annex 2 Designated EHV charges'!$D:$O,11,FALSE)=0,"",VLOOKUP($A126,'Annex 2 Designated EHV charges'!$D:$O,11,FALSE)),"")</f>
        <v/>
      </c>
      <c r="G126" s="103" t="str">
        <f>IFERROR(IF(VLOOKUP($A126,'Annex 2 Designated EHV charges'!$D:$O,12,FALSE)=0,"",VLOOKUP($A126,'Annex 2 Designated EHV charges'!$D:$O,12,FALSE)),"")</f>
        <v/>
      </c>
      <c r="H126" s="103" t="str">
        <f>IFERROR(IF(VLOOKUP($A126,'Annex 2 Designated EHV charges'!$D:$P,13,FALSE)=0,"",VLOOKUP($A126,'Annex 2 Designated EHV charges'!$D:$P,13,FALSE)),"")</f>
        <v/>
      </c>
    </row>
    <row r="127" spans="1:8" ht="12.75" customHeight="1" x14ac:dyDescent="0.2">
      <c r="A127" s="100" t="str">
        <f t="array" ref="A127">IFERROR(INDEX('Annex 2 Designated EHV charges'!$D$11:$D$259, MATCH(0, IF(ISBLANK('Annex 2 Designated EHV charges'!$D$11:$D$259),1, COUNTIF(A$4:$A126, 'Annex 2 Designated EHV charges'!$D$11:$D$259)), 0)),"")</f>
        <v/>
      </c>
      <c r="B127" s="99" t="str">
        <f>IF($A127="","",VLOOKUP($A127,'Annex 2 Designated EHV charges'!$D:$O,2,0))</f>
        <v/>
      </c>
      <c r="C127" s="100" t="str">
        <f>IF($A127="","",VLOOKUP($A127,'Annex 2 Designated EHV charges'!$D:$O,3,0))</f>
        <v/>
      </c>
      <c r="D127" s="99" t="str">
        <f>IF($A127="","",VLOOKUP($A127,'Annex 2 Designated EHV charges'!$D:$O,4,0))</f>
        <v/>
      </c>
      <c r="E127" s="101" t="str">
        <f>IFERROR(IF(VLOOKUP($A127,'Annex 2 Designated EHV charges'!$D:$O,10,FALSE)=0,"",VLOOKUP($A127,'Annex 2 Designated EHV charges'!$D:$O,10,FALSE)),"")</f>
        <v/>
      </c>
      <c r="F127" s="102" t="str">
        <f>IFERROR(IF(VLOOKUP($A127,'Annex 2 Designated EHV charges'!$D:$O,11,FALSE)=0,"",VLOOKUP($A127,'Annex 2 Designated EHV charges'!$D:$O,11,FALSE)),"")</f>
        <v/>
      </c>
      <c r="G127" s="103" t="str">
        <f>IFERROR(IF(VLOOKUP($A127,'Annex 2 Designated EHV charges'!$D:$O,12,FALSE)=0,"",VLOOKUP($A127,'Annex 2 Designated EHV charges'!$D:$O,12,FALSE)),"")</f>
        <v/>
      </c>
      <c r="H127" s="103" t="str">
        <f>IFERROR(IF(VLOOKUP($A127,'Annex 2 Designated EHV charges'!$D:$P,13,FALSE)=0,"",VLOOKUP($A127,'Annex 2 Designated EHV charges'!$D:$P,13,FALSE)),"")</f>
        <v/>
      </c>
    </row>
    <row r="128" spans="1:8" ht="12.75" customHeight="1" x14ac:dyDescent="0.2">
      <c r="A128" s="100" t="str">
        <f t="array" ref="A128">IFERROR(INDEX('Annex 2 Designated EHV charges'!$D$11:$D$259, MATCH(0, IF(ISBLANK('Annex 2 Designated EHV charges'!$D$11:$D$259),1, COUNTIF(A$4:$A127, 'Annex 2 Designated EHV charges'!$D$11:$D$259)), 0)),"")</f>
        <v/>
      </c>
      <c r="B128" s="99" t="str">
        <f>IF($A128="","",VLOOKUP($A128,'Annex 2 Designated EHV charges'!$D:$O,2,0))</f>
        <v/>
      </c>
      <c r="C128" s="100" t="str">
        <f>IF($A128="","",VLOOKUP($A128,'Annex 2 Designated EHV charges'!$D:$O,3,0))</f>
        <v/>
      </c>
      <c r="D128" s="99" t="str">
        <f>IF($A128="","",VLOOKUP($A128,'Annex 2 Designated EHV charges'!$D:$O,4,0))</f>
        <v/>
      </c>
      <c r="E128" s="101" t="str">
        <f>IFERROR(IF(VLOOKUP($A128,'Annex 2 Designated EHV charges'!$D:$O,10,FALSE)=0,"",VLOOKUP($A128,'Annex 2 Designated EHV charges'!$D:$O,10,FALSE)),"")</f>
        <v/>
      </c>
      <c r="F128" s="102" t="str">
        <f>IFERROR(IF(VLOOKUP($A128,'Annex 2 Designated EHV charges'!$D:$O,11,FALSE)=0,"",VLOOKUP($A128,'Annex 2 Designated EHV charges'!$D:$O,11,FALSE)),"")</f>
        <v/>
      </c>
      <c r="G128" s="103" t="str">
        <f>IFERROR(IF(VLOOKUP($A128,'Annex 2 Designated EHV charges'!$D:$O,12,FALSE)=0,"",VLOOKUP($A128,'Annex 2 Designated EHV charges'!$D:$O,12,FALSE)),"")</f>
        <v/>
      </c>
      <c r="H128" s="103" t="str">
        <f>IFERROR(IF(VLOOKUP($A128,'Annex 2 Designated EHV charges'!$D:$P,13,FALSE)=0,"",VLOOKUP($A128,'Annex 2 Designated EHV charges'!$D:$P,13,FALSE)),"")</f>
        <v/>
      </c>
    </row>
    <row r="129" spans="1:8" ht="12.75" customHeight="1" x14ac:dyDescent="0.2">
      <c r="A129" s="100" t="str">
        <f t="array" ref="A129">IFERROR(INDEX('Annex 2 Designated EHV charges'!$D$11:$D$259, MATCH(0, IF(ISBLANK('Annex 2 Designated EHV charges'!$D$11:$D$259),1, COUNTIF(A$4:$A128, 'Annex 2 Designated EHV charges'!$D$11:$D$259)), 0)),"")</f>
        <v/>
      </c>
      <c r="B129" s="99" t="str">
        <f>IF($A129="","",VLOOKUP($A129,'Annex 2 Designated EHV charges'!$D:$O,2,0))</f>
        <v/>
      </c>
      <c r="C129" s="100" t="str">
        <f>IF($A129="","",VLOOKUP($A129,'Annex 2 Designated EHV charges'!$D:$O,3,0))</f>
        <v/>
      </c>
      <c r="D129" s="99" t="str">
        <f>IF($A129="","",VLOOKUP($A129,'Annex 2 Designated EHV charges'!$D:$O,4,0))</f>
        <v/>
      </c>
      <c r="E129" s="101" t="str">
        <f>IFERROR(IF(VLOOKUP($A129,'Annex 2 Designated EHV charges'!$D:$O,10,FALSE)=0,"",VLOOKUP($A129,'Annex 2 Designated EHV charges'!$D:$O,10,FALSE)),"")</f>
        <v/>
      </c>
      <c r="F129" s="102" t="str">
        <f>IFERROR(IF(VLOOKUP($A129,'Annex 2 Designated EHV charges'!$D:$O,11,FALSE)=0,"",VLOOKUP($A129,'Annex 2 Designated EHV charges'!$D:$O,11,FALSE)),"")</f>
        <v/>
      </c>
      <c r="G129" s="103" t="str">
        <f>IFERROR(IF(VLOOKUP($A129,'Annex 2 Designated EHV charges'!$D:$O,12,FALSE)=0,"",VLOOKUP($A129,'Annex 2 Designated EHV charges'!$D:$O,12,FALSE)),"")</f>
        <v/>
      </c>
      <c r="H129" s="103" t="str">
        <f>IFERROR(IF(VLOOKUP($A129,'Annex 2 Designated EHV charges'!$D:$P,13,FALSE)=0,"",VLOOKUP($A129,'Annex 2 Designated EHV charges'!$D:$P,13,FALSE)),"")</f>
        <v/>
      </c>
    </row>
    <row r="130" spans="1:8" ht="12.75" customHeight="1" x14ac:dyDescent="0.2">
      <c r="A130" s="100" t="str">
        <f t="array" ref="A130">IFERROR(INDEX('Annex 2 Designated EHV charges'!$D$11:$D$259, MATCH(0, IF(ISBLANK('Annex 2 Designated EHV charges'!$D$11:$D$259),1, COUNTIF(A$4:$A129, 'Annex 2 Designated EHV charges'!$D$11:$D$259)), 0)),"")</f>
        <v/>
      </c>
      <c r="B130" s="99" t="str">
        <f>IF($A130="","",VLOOKUP($A130,'Annex 2 Designated EHV charges'!$D:$O,2,0))</f>
        <v/>
      </c>
      <c r="C130" s="100" t="str">
        <f>IF($A130="","",VLOOKUP($A130,'Annex 2 Designated EHV charges'!$D:$O,3,0))</f>
        <v/>
      </c>
      <c r="D130" s="99" t="str">
        <f>IF($A130="","",VLOOKUP($A130,'Annex 2 Designated EHV charges'!$D:$O,4,0))</f>
        <v/>
      </c>
      <c r="E130" s="101" t="str">
        <f>IFERROR(IF(VLOOKUP($A130,'Annex 2 Designated EHV charges'!$D:$O,10,FALSE)=0,"",VLOOKUP($A130,'Annex 2 Designated EHV charges'!$D:$O,10,FALSE)),"")</f>
        <v/>
      </c>
      <c r="F130" s="102" t="str">
        <f>IFERROR(IF(VLOOKUP($A130,'Annex 2 Designated EHV charges'!$D:$O,11,FALSE)=0,"",VLOOKUP($A130,'Annex 2 Designated EHV charges'!$D:$O,11,FALSE)),"")</f>
        <v/>
      </c>
      <c r="G130" s="103" t="str">
        <f>IFERROR(IF(VLOOKUP($A130,'Annex 2 Designated EHV charges'!$D:$O,12,FALSE)=0,"",VLOOKUP($A130,'Annex 2 Designated EHV charges'!$D:$O,12,FALSE)),"")</f>
        <v/>
      </c>
      <c r="H130" s="103" t="str">
        <f>IFERROR(IF(VLOOKUP($A130,'Annex 2 Designated EHV charges'!$D:$P,13,FALSE)=0,"",VLOOKUP($A130,'Annex 2 Designated EHV charges'!$D:$P,13,FALSE)),"")</f>
        <v/>
      </c>
    </row>
    <row r="131" spans="1:8" ht="12.75" customHeight="1" x14ac:dyDescent="0.2">
      <c r="A131" s="100" t="str">
        <f t="array" ref="A131">IFERROR(INDEX('Annex 2 Designated EHV charges'!$D$11:$D$259, MATCH(0, IF(ISBLANK('Annex 2 Designated EHV charges'!$D$11:$D$259),1, COUNTIF(A$4:$A130, 'Annex 2 Designated EHV charges'!$D$11:$D$259)), 0)),"")</f>
        <v/>
      </c>
      <c r="B131" s="99" t="str">
        <f>IF($A131="","",VLOOKUP($A131,'Annex 2 Designated EHV charges'!$D:$O,2,0))</f>
        <v/>
      </c>
      <c r="C131" s="100" t="str">
        <f>IF($A131="","",VLOOKUP($A131,'Annex 2 Designated EHV charges'!$D:$O,3,0))</f>
        <v/>
      </c>
      <c r="D131" s="99" t="str">
        <f>IF($A131="","",VLOOKUP($A131,'Annex 2 Designated EHV charges'!$D:$O,4,0))</f>
        <v/>
      </c>
      <c r="E131" s="101" t="str">
        <f>IFERROR(IF(VLOOKUP($A131,'Annex 2 Designated EHV charges'!$D:$O,10,FALSE)=0,"",VLOOKUP($A131,'Annex 2 Designated EHV charges'!$D:$O,10,FALSE)),"")</f>
        <v/>
      </c>
      <c r="F131" s="102" t="str">
        <f>IFERROR(IF(VLOOKUP($A131,'Annex 2 Designated EHV charges'!$D:$O,11,FALSE)=0,"",VLOOKUP($A131,'Annex 2 Designated EHV charges'!$D:$O,11,FALSE)),"")</f>
        <v/>
      </c>
      <c r="G131" s="103" t="str">
        <f>IFERROR(IF(VLOOKUP($A131,'Annex 2 Designated EHV charges'!$D:$O,12,FALSE)=0,"",VLOOKUP($A131,'Annex 2 Designated EHV charges'!$D:$O,12,FALSE)),"")</f>
        <v/>
      </c>
      <c r="H131" s="103" t="str">
        <f>IFERROR(IF(VLOOKUP($A131,'Annex 2 Designated EHV charges'!$D:$P,13,FALSE)=0,"",VLOOKUP($A131,'Annex 2 Designated EHV charges'!$D:$P,13,FALSE)),"")</f>
        <v/>
      </c>
    </row>
    <row r="132" spans="1:8" ht="12.75" customHeight="1" x14ac:dyDescent="0.2">
      <c r="A132" s="100" t="str">
        <f t="array" ref="A132">IFERROR(INDEX('Annex 2 Designated EHV charges'!$D$11:$D$259, MATCH(0, IF(ISBLANK('Annex 2 Designated EHV charges'!$D$11:$D$259),1, COUNTIF(A$4:$A131, 'Annex 2 Designated EHV charges'!$D$11:$D$259)), 0)),"")</f>
        <v/>
      </c>
      <c r="B132" s="99" t="str">
        <f>IF($A132="","",VLOOKUP($A132,'Annex 2 Designated EHV charges'!$D:$O,2,0))</f>
        <v/>
      </c>
      <c r="C132" s="100" t="str">
        <f>IF($A132="","",VLOOKUP($A132,'Annex 2 Designated EHV charges'!$D:$O,3,0))</f>
        <v/>
      </c>
      <c r="D132" s="99" t="str">
        <f>IF($A132="","",VLOOKUP($A132,'Annex 2 Designated EHV charges'!$D:$O,4,0))</f>
        <v/>
      </c>
      <c r="E132" s="101" t="str">
        <f>IFERROR(IF(VLOOKUP($A132,'Annex 2 Designated EHV charges'!$D:$O,10,FALSE)=0,"",VLOOKUP($A132,'Annex 2 Designated EHV charges'!$D:$O,10,FALSE)),"")</f>
        <v/>
      </c>
      <c r="F132" s="102" t="str">
        <f>IFERROR(IF(VLOOKUP($A132,'Annex 2 Designated EHV charges'!$D:$O,11,FALSE)=0,"",VLOOKUP($A132,'Annex 2 Designated EHV charges'!$D:$O,11,FALSE)),"")</f>
        <v/>
      </c>
      <c r="G132" s="103" t="str">
        <f>IFERROR(IF(VLOOKUP($A132,'Annex 2 Designated EHV charges'!$D:$O,12,FALSE)=0,"",VLOOKUP($A132,'Annex 2 Designated EHV charges'!$D:$O,12,FALSE)),"")</f>
        <v/>
      </c>
      <c r="H132" s="103" t="str">
        <f>IFERROR(IF(VLOOKUP($A132,'Annex 2 Designated EHV charges'!$D:$P,13,FALSE)=0,"",VLOOKUP($A132,'Annex 2 Designated EHV charges'!$D:$P,13,FALSE)),"")</f>
        <v/>
      </c>
    </row>
    <row r="133" spans="1:8" ht="12.75" customHeight="1" x14ac:dyDescent="0.2">
      <c r="A133" s="100" t="str">
        <f t="array" ref="A133">IFERROR(INDEX('Annex 2 Designated EHV charges'!$D$11:$D$259, MATCH(0, IF(ISBLANK('Annex 2 Designated EHV charges'!$D$11:$D$259),1, COUNTIF(A$4:$A132, 'Annex 2 Designated EHV charges'!$D$11:$D$259)), 0)),"")</f>
        <v/>
      </c>
      <c r="B133" s="99" t="str">
        <f>IF($A133="","",VLOOKUP($A133,'Annex 2 Designated EHV charges'!$D:$O,2,0))</f>
        <v/>
      </c>
      <c r="C133" s="100" t="str">
        <f>IF($A133="","",VLOOKUP($A133,'Annex 2 Designated EHV charges'!$D:$O,3,0))</f>
        <v/>
      </c>
      <c r="D133" s="99" t="str">
        <f>IF($A133="","",VLOOKUP($A133,'Annex 2 Designated EHV charges'!$D:$O,4,0))</f>
        <v/>
      </c>
      <c r="E133" s="101" t="str">
        <f>IFERROR(IF(VLOOKUP($A133,'Annex 2 Designated EHV charges'!$D:$O,10,FALSE)=0,"",VLOOKUP($A133,'Annex 2 Designated EHV charges'!$D:$O,10,FALSE)),"")</f>
        <v/>
      </c>
      <c r="F133" s="102" t="str">
        <f>IFERROR(IF(VLOOKUP($A133,'Annex 2 Designated EHV charges'!$D:$O,11,FALSE)=0,"",VLOOKUP($A133,'Annex 2 Designated EHV charges'!$D:$O,11,FALSE)),"")</f>
        <v/>
      </c>
      <c r="G133" s="103" t="str">
        <f>IFERROR(IF(VLOOKUP($A133,'Annex 2 Designated EHV charges'!$D:$O,12,FALSE)=0,"",VLOOKUP($A133,'Annex 2 Designated EHV charges'!$D:$O,12,FALSE)),"")</f>
        <v/>
      </c>
      <c r="H133" s="103" t="str">
        <f>IFERROR(IF(VLOOKUP($A133,'Annex 2 Designated EHV charges'!$D:$P,13,FALSE)=0,"",VLOOKUP($A133,'Annex 2 Designated EHV charges'!$D:$P,13,FALSE)),"")</f>
        <v/>
      </c>
    </row>
    <row r="134" spans="1:8" ht="12.75" customHeight="1" x14ac:dyDescent="0.2">
      <c r="A134" s="100" t="str">
        <f t="array" ref="A134">IFERROR(INDEX('Annex 2 Designated EHV charges'!$D$11:$D$259, MATCH(0, IF(ISBLANK('Annex 2 Designated EHV charges'!$D$11:$D$259),1, COUNTIF(A$4:$A133, 'Annex 2 Designated EHV charges'!$D$11:$D$259)), 0)),"")</f>
        <v/>
      </c>
      <c r="B134" s="99" t="str">
        <f>IF($A134="","",VLOOKUP($A134,'Annex 2 Designated EHV charges'!$D:$O,2,0))</f>
        <v/>
      </c>
      <c r="C134" s="100" t="str">
        <f>IF($A134="","",VLOOKUP($A134,'Annex 2 Designated EHV charges'!$D:$O,3,0))</f>
        <v/>
      </c>
      <c r="D134" s="99" t="str">
        <f>IF($A134="","",VLOOKUP($A134,'Annex 2 Designated EHV charges'!$D:$O,4,0))</f>
        <v/>
      </c>
      <c r="E134" s="101" t="str">
        <f>IFERROR(IF(VLOOKUP($A134,'Annex 2 Designated EHV charges'!$D:$O,10,FALSE)=0,"",VLOOKUP($A134,'Annex 2 Designated EHV charges'!$D:$O,10,FALSE)),"")</f>
        <v/>
      </c>
      <c r="F134" s="102" t="str">
        <f>IFERROR(IF(VLOOKUP($A134,'Annex 2 Designated EHV charges'!$D:$O,11,FALSE)=0,"",VLOOKUP($A134,'Annex 2 Designated EHV charges'!$D:$O,11,FALSE)),"")</f>
        <v/>
      </c>
      <c r="G134" s="103" t="str">
        <f>IFERROR(IF(VLOOKUP($A134,'Annex 2 Designated EHV charges'!$D:$O,12,FALSE)=0,"",VLOOKUP($A134,'Annex 2 Designated EHV charges'!$D:$O,12,FALSE)),"")</f>
        <v/>
      </c>
      <c r="H134" s="103" t="str">
        <f>IFERROR(IF(VLOOKUP($A134,'Annex 2 Designated EHV charges'!$D:$P,13,FALSE)=0,"",VLOOKUP($A134,'Annex 2 Designated EHV charges'!$D:$P,13,FALSE)),"")</f>
        <v/>
      </c>
    </row>
    <row r="135" spans="1:8" ht="12.75" customHeight="1" x14ac:dyDescent="0.2">
      <c r="A135" s="100" t="str">
        <f t="array" ref="A135">IFERROR(INDEX('Annex 2 Designated EHV charges'!$D$11:$D$259, MATCH(0, IF(ISBLANK('Annex 2 Designated EHV charges'!$D$11:$D$259),1, COUNTIF(A$4:$A134, 'Annex 2 Designated EHV charges'!$D$11:$D$259)), 0)),"")</f>
        <v/>
      </c>
      <c r="B135" s="99" t="str">
        <f>IF($A135="","",VLOOKUP($A135,'Annex 2 Designated EHV charges'!$D:$O,2,0))</f>
        <v/>
      </c>
      <c r="C135" s="100" t="str">
        <f>IF($A135="","",VLOOKUP($A135,'Annex 2 Designated EHV charges'!$D:$O,3,0))</f>
        <v/>
      </c>
      <c r="D135" s="99" t="str">
        <f>IF($A135="","",VLOOKUP($A135,'Annex 2 Designated EHV charges'!$D:$O,4,0))</f>
        <v/>
      </c>
      <c r="E135" s="101" t="str">
        <f>IFERROR(IF(VLOOKUP($A135,'Annex 2 Designated EHV charges'!$D:$O,10,FALSE)=0,"",VLOOKUP($A135,'Annex 2 Designated EHV charges'!$D:$O,10,FALSE)),"")</f>
        <v/>
      </c>
      <c r="F135" s="102" t="str">
        <f>IFERROR(IF(VLOOKUP($A135,'Annex 2 Designated EHV charges'!$D:$O,11,FALSE)=0,"",VLOOKUP($A135,'Annex 2 Designated EHV charges'!$D:$O,11,FALSE)),"")</f>
        <v/>
      </c>
      <c r="G135" s="103" t="str">
        <f>IFERROR(IF(VLOOKUP($A135,'Annex 2 Designated EHV charges'!$D:$O,12,FALSE)=0,"",VLOOKUP($A135,'Annex 2 Designated EHV charges'!$D:$O,12,FALSE)),"")</f>
        <v/>
      </c>
      <c r="H135" s="103" t="str">
        <f>IFERROR(IF(VLOOKUP($A135,'Annex 2 Designated EHV charges'!$D:$P,13,FALSE)=0,"",VLOOKUP($A135,'Annex 2 Designated EHV charges'!$D:$P,13,FALSE)),"")</f>
        <v/>
      </c>
    </row>
    <row r="136" spans="1:8" ht="12.75" customHeight="1" x14ac:dyDescent="0.2">
      <c r="A136" s="100" t="str">
        <f t="array" ref="A136">IFERROR(INDEX('Annex 2 Designated EHV charges'!$D$11:$D$259, MATCH(0, IF(ISBLANK('Annex 2 Designated EHV charges'!$D$11:$D$259),1, COUNTIF(A$4:$A135, 'Annex 2 Designated EHV charges'!$D$11:$D$259)), 0)),"")</f>
        <v/>
      </c>
      <c r="B136" s="99" t="str">
        <f>IF($A136="","",VLOOKUP($A136,'Annex 2 Designated EHV charges'!$D:$O,2,0))</f>
        <v/>
      </c>
      <c r="C136" s="100" t="str">
        <f>IF($A136="","",VLOOKUP($A136,'Annex 2 Designated EHV charges'!$D:$O,3,0))</f>
        <v/>
      </c>
      <c r="D136" s="99" t="str">
        <f>IF($A136="","",VLOOKUP($A136,'Annex 2 Designated EHV charges'!$D:$O,4,0))</f>
        <v/>
      </c>
      <c r="E136" s="101" t="str">
        <f>IFERROR(IF(VLOOKUP($A136,'Annex 2 Designated EHV charges'!$D:$O,10,FALSE)=0,"",VLOOKUP($A136,'Annex 2 Designated EHV charges'!$D:$O,10,FALSE)),"")</f>
        <v/>
      </c>
      <c r="F136" s="102" t="str">
        <f>IFERROR(IF(VLOOKUP($A136,'Annex 2 Designated EHV charges'!$D:$O,11,FALSE)=0,"",VLOOKUP($A136,'Annex 2 Designated EHV charges'!$D:$O,11,FALSE)),"")</f>
        <v/>
      </c>
      <c r="G136" s="103" t="str">
        <f>IFERROR(IF(VLOOKUP($A136,'Annex 2 Designated EHV charges'!$D:$O,12,FALSE)=0,"",VLOOKUP($A136,'Annex 2 Designated EHV charges'!$D:$O,12,FALSE)),"")</f>
        <v/>
      </c>
      <c r="H136" s="103" t="str">
        <f>IFERROR(IF(VLOOKUP($A136,'Annex 2 Designated EHV charges'!$D:$P,13,FALSE)=0,"",VLOOKUP($A136,'Annex 2 Designated EHV charges'!$D:$P,13,FALSE)),"")</f>
        <v/>
      </c>
    </row>
    <row r="137" spans="1:8" ht="12.75" customHeight="1" x14ac:dyDescent="0.2">
      <c r="A137" s="100" t="str">
        <f t="array" ref="A137">IFERROR(INDEX('Annex 2 Designated EHV charges'!$D$11:$D$259, MATCH(0, IF(ISBLANK('Annex 2 Designated EHV charges'!$D$11:$D$259),1, COUNTIF(A$4:$A136, 'Annex 2 Designated EHV charges'!$D$11:$D$259)), 0)),"")</f>
        <v/>
      </c>
      <c r="B137" s="99" t="str">
        <f>IF($A137="","",VLOOKUP($A137,'Annex 2 Designated EHV charges'!$D:$O,2,0))</f>
        <v/>
      </c>
      <c r="C137" s="100" t="str">
        <f>IF($A137="","",VLOOKUP($A137,'Annex 2 Designated EHV charges'!$D:$O,3,0))</f>
        <v/>
      </c>
      <c r="D137" s="99" t="str">
        <f>IF($A137="","",VLOOKUP($A137,'Annex 2 Designated EHV charges'!$D:$O,4,0))</f>
        <v/>
      </c>
      <c r="E137" s="101" t="str">
        <f>IFERROR(IF(VLOOKUP($A137,'Annex 2 Designated EHV charges'!$D:$O,10,FALSE)=0,"",VLOOKUP($A137,'Annex 2 Designated EHV charges'!$D:$O,10,FALSE)),"")</f>
        <v/>
      </c>
      <c r="F137" s="102" t="str">
        <f>IFERROR(IF(VLOOKUP($A137,'Annex 2 Designated EHV charges'!$D:$O,11,FALSE)=0,"",VLOOKUP($A137,'Annex 2 Designated EHV charges'!$D:$O,11,FALSE)),"")</f>
        <v/>
      </c>
      <c r="G137" s="103" t="str">
        <f>IFERROR(IF(VLOOKUP($A137,'Annex 2 Designated EHV charges'!$D:$O,12,FALSE)=0,"",VLOOKUP($A137,'Annex 2 Designated EHV charges'!$D:$O,12,FALSE)),"")</f>
        <v/>
      </c>
      <c r="H137" s="103" t="str">
        <f>IFERROR(IF(VLOOKUP($A137,'Annex 2 Designated EHV charges'!$D:$P,13,FALSE)=0,"",VLOOKUP($A137,'Annex 2 Designated EHV charges'!$D:$P,13,FALSE)),"")</f>
        <v/>
      </c>
    </row>
    <row r="138" spans="1:8" ht="12.75" customHeight="1" x14ac:dyDescent="0.2">
      <c r="A138" s="100" t="str">
        <f t="array" ref="A138">IFERROR(INDEX('Annex 2 Designated EHV charges'!$D$11:$D$259, MATCH(0, IF(ISBLANK('Annex 2 Designated EHV charges'!$D$11:$D$259),1, COUNTIF(A$4:$A137, 'Annex 2 Designated EHV charges'!$D$11:$D$259)), 0)),"")</f>
        <v/>
      </c>
      <c r="B138" s="99" t="str">
        <f>IF($A138="","",VLOOKUP($A138,'Annex 2 Designated EHV charges'!$D:$O,2,0))</f>
        <v/>
      </c>
      <c r="C138" s="100" t="str">
        <f>IF($A138="","",VLOOKUP($A138,'Annex 2 Designated EHV charges'!$D:$O,3,0))</f>
        <v/>
      </c>
      <c r="D138" s="99" t="str">
        <f>IF($A138="","",VLOOKUP($A138,'Annex 2 Designated EHV charges'!$D:$O,4,0))</f>
        <v/>
      </c>
      <c r="E138" s="101" t="str">
        <f>IFERROR(IF(VLOOKUP($A138,'Annex 2 Designated EHV charges'!$D:$O,10,FALSE)=0,"",VLOOKUP($A138,'Annex 2 Designated EHV charges'!$D:$O,10,FALSE)),"")</f>
        <v/>
      </c>
      <c r="F138" s="102" t="str">
        <f>IFERROR(IF(VLOOKUP($A138,'Annex 2 Designated EHV charges'!$D:$O,11,FALSE)=0,"",VLOOKUP($A138,'Annex 2 Designated EHV charges'!$D:$O,11,FALSE)),"")</f>
        <v/>
      </c>
      <c r="G138" s="103" t="str">
        <f>IFERROR(IF(VLOOKUP($A138,'Annex 2 Designated EHV charges'!$D:$O,12,FALSE)=0,"",VLOOKUP($A138,'Annex 2 Designated EHV charges'!$D:$O,12,FALSE)),"")</f>
        <v/>
      </c>
      <c r="H138" s="103" t="str">
        <f>IFERROR(IF(VLOOKUP($A138,'Annex 2 Designated EHV charges'!$D:$P,13,FALSE)=0,"",VLOOKUP($A138,'Annex 2 Designated EHV charges'!$D:$P,13,FALSE)),"")</f>
        <v/>
      </c>
    </row>
    <row r="139" spans="1:8" ht="12.75" customHeight="1" x14ac:dyDescent="0.2">
      <c r="A139" s="100" t="str">
        <f t="array" ref="A139">IFERROR(INDEX('Annex 2 Designated EHV charges'!$D$11:$D$259, MATCH(0, IF(ISBLANK('Annex 2 Designated EHV charges'!$D$11:$D$259),1, COUNTIF(A$4:$A138, 'Annex 2 Designated EHV charges'!$D$11:$D$259)), 0)),"")</f>
        <v/>
      </c>
      <c r="B139" s="99" t="str">
        <f>IF($A139="","",VLOOKUP($A139,'Annex 2 Designated EHV charges'!$D:$O,2,0))</f>
        <v/>
      </c>
      <c r="C139" s="100" t="str">
        <f>IF($A139="","",VLOOKUP($A139,'Annex 2 Designated EHV charges'!$D:$O,3,0))</f>
        <v/>
      </c>
      <c r="D139" s="99" t="str">
        <f>IF($A139="","",VLOOKUP($A139,'Annex 2 Designated EHV charges'!$D:$O,4,0))</f>
        <v/>
      </c>
      <c r="E139" s="101" t="str">
        <f>IFERROR(IF(VLOOKUP($A139,'Annex 2 Designated EHV charges'!$D:$O,10,FALSE)=0,"",VLOOKUP($A139,'Annex 2 Designated EHV charges'!$D:$O,10,FALSE)),"")</f>
        <v/>
      </c>
      <c r="F139" s="102" t="str">
        <f>IFERROR(IF(VLOOKUP($A139,'Annex 2 Designated EHV charges'!$D:$O,11,FALSE)=0,"",VLOOKUP($A139,'Annex 2 Designated EHV charges'!$D:$O,11,FALSE)),"")</f>
        <v/>
      </c>
      <c r="G139" s="103" t="str">
        <f>IFERROR(IF(VLOOKUP($A139,'Annex 2 Designated EHV charges'!$D:$O,12,FALSE)=0,"",VLOOKUP($A139,'Annex 2 Designated EHV charges'!$D:$O,12,FALSE)),"")</f>
        <v/>
      </c>
      <c r="H139" s="103" t="str">
        <f>IFERROR(IF(VLOOKUP($A139,'Annex 2 Designated EHV charges'!$D:$P,13,FALSE)=0,"",VLOOKUP($A139,'Annex 2 Designated EHV charges'!$D:$P,13,FALSE)),"")</f>
        <v/>
      </c>
    </row>
    <row r="140" spans="1:8" ht="12.75" customHeight="1" x14ac:dyDescent="0.2">
      <c r="A140" s="100" t="str">
        <f t="array" ref="A140">IFERROR(INDEX('Annex 2 Designated EHV charges'!$D$11:$D$259, MATCH(0, IF(ISBLANK('Annex 2 Designated EHV charges'!$D$11:$D$259),1, COUNTIF(A$4:$A139, 'Annex 2 Designated EHV charges'!$D$11:$D$259)), 0)),"")</f>
        <v/>
      </c>
      <c r="B140" s="99" t="str">
        <f>IF($A140="","",VLOOKUP($A140,'Annex 2 Designated EHV charges'!$D:$O,2,0))</f>
        <v/>
      </c>
      <c r="C140" s="100" t="str">
        <f>IF($A140="","",VLOOKUP($A140,'Annex 2 Designated EHV charges'!$D:$O,3,0))</f>
        <v/>
      </c>
      <c r="D140" s="99" t="str">
        <f>IF($A140="","",VLOOKUP($A140,'Annex 2 Designated EHV charges'!$D:$O,4,0))</f>
        <v/>
      </c>
      <c r="E140" s="101" t="str">
        <f>IFERROR(IF(VLOOKUP($A140,'Annex 2 Designated EHV charges'!$D:$O,10,FALSE)=0,"",VLOOKUP($A140,'Annex 2 Designated EHV charges'!$D:$O,10,FALSE)),"")</f>
        <v/>
      </c>
      <c r="F140" s="102" t="str">
        <f>IFERROR(IF(VLOOKUP($A140,'Annex 2 Designated EHV charges'!$D:$O,11,FALSE)=0,"",VLOOKUP($A140,'Annex 2 Designated EHV charges'!$D:$O,11,FALSE)),"")</f>
        <v/>
      </c>
      <c r="G140" s="103" t="str">
        <f>IFERROR(IF(VLOOKUP($A140,'Annex 2 Designated EHV charges'!$D:$O,12,FALSE)=0,"",VLOOKUP($A140,'Annex 2 Designated EHV charges'!$D:$O,12,FALSE)),"")</f>
        <v/>
      </c>
      <c r="H140" s="103" t="str">
        <f>IFERROR(IF(VLOOKUP($A140,'Annex 2 Designated EHV charges'!$D:$P,13,FALSE)=0,"",VLOOKUP($A140,'Annex 2 Designated EHV charges'!$D:$P,13,FALSE)),"")</f>
        <v/>
      </c>
    </row>
    <row r="141" spans="1:8" ht="12.75" customHeight="1" x14ac:dyDescent="0.2">
      <c r="A141" s="100" t="str">
        <f t="array" ref="A141">IFERROR(INDEX('Annex 2 Designated EHV charges'!$D$11:$D$259, MATCH(0, IF(ISBLANK('Annex 2 Designated EHV charges'!$D$11:$D$259),1, COUNTIF(A$4:$A140, 'Annex 2 Designated EHV charges'!$D$11:$D$259)), 0)),"")</f>
        <v/>
      </c>
      <c r="B141" s="99" t="str">
        <f>IF($A141="","",VLOOKUP($A141,'Annex 2 Designated EHV charges'!$D:$O,2,0))</f>
        <v/>
      </c>
      <c r="C141" s="100" t="str">
        <f>IF($A141="","",VLOOKUP($A141,'Annex 2 Designated EHV charges'!$D:$O,3,0))</f>
        <v/>
      </c>
      <c r="D141" s="99" t="str">
        <f>IF($A141="","",VLOOKUP($A141,'Annex 2 Designated EHV charges'!$D:$O,4,0))</f>
        <v/>
      </c>
      <c r="E141" s="101" t="str">
        <f>IFERROR(IF(VLOOKUP($A141,'Annex 2 Designated EHV charges'!$D:$O,10,FALSE)=0,"",VLOOKUP($A141,'Annex 2 Designated EHV charges'!$D:$O,10,FALSE)),"")</f>
        <v/>
      </c>
      <c r="F141" s="102" t="str">
        <f>IFERROR(IF(VLOOKUP($A141,'Annex 2 Designated EHV charges'!$D:$O,11,FALSE)=0,"",VLOOKUP($A141,'Annex 2 Designated EHV charges'!$D:$O,11,FALSE)),"")</f>
        <v/>
      </c>
      <c r="G141" s="103" t="str">
        <f>IFERROR(IF(VLOOKUP($A141,'Annex 2 Designated EHV charges'!$D:$O,12,FALSE)=0,"",VLOOKUP($A141,'Annex 2 Designated EHV charges'!$D:$O,12,FALSE)),"")</f>
        <v/>
      </c>
      <c r="H141" s="103" t="str">
        <f>IFERROR(IF(VLOOKUP($A141,'Annex 2 Designated EHV charges'!$D:$P,13,FALSE)=0,"",VLOOKUP($A141,'Annex 2 Designated EHV charges'!$D:$P,13,FALSE)),"")</f>
        <v/>
      </c>
    </row>
    <row r="142" spans="1:8" ht="12.75" customHeight="1" x14ac:dyDescent="0.2">
      <c r="A142" s="100" t="str">
        <f t="array" ref="A142">IFERROR(INDEX('Annex 2 Designated EHV charges'!$D$11:$D$259, MATCH(0, IF(ISBLANK('Annex 2 Designated EHV charges'!$D$11:$D$259),1, COUNTIF(A$4:$A141, 'Annex 2 Designated EHV charges'!$D$11:$D$259)), 0)),"")</f>
        <v/>
      </c>
      <c r="B142" s="99" t="str">
        <f>IF($A142="","",VLOOKUP($A142,'Annex 2 Designated EHV charges'!$D:$O,2,0))</f>
        <v/>
      </c>
      <c r="C142" s="100" t="str">
        <f>IF($A142="","",VLOOKUP($A142,'Annex 2 Designated EHV charges'!$D:$O,3,0))</f>
        <v/>
      </c>
      <c r="D142" s="99" t="str">
        <f>IF($A142="","",VLOOKUP($A142,'Annex 2 Designated EHV charges'!$D:$O,4,0))</f>
        <v/>
      </c>
      <c r="E142" s="101" t="str">
        <f>IFERROR(IF(VLOOKUP($A142,'Annex 2 Designated EHV charges'!$D:$O,10,FALSE)=0,"",VLOOKUP($A142,'Annex 2 Designated EHV charges'!$D:$O,10,FALSE)),"")</f>
        <v/>
      </c>
      <c r="F142" s="102" t="str">
        <f>IFERROR(IF(VLOOKUP($A142,'Annex 2 Designated EHV charges'!$D:$O,11,FALSE)=0,"",VLOOKUP($A142,'Annex 2 Designated EHV charges'!$D:$O,11,FALSE)),"")</f>
        <v/>
      </c>
      <c r="G142" s="103" t="str">
        <f>IFERROR(IF(VLOOKUP($A142,'Annex 2 Designated EHV charges'!$D:$O,12,FALSE)=0,"",VLOOKUP($A142,'Annex 2 Designated EHV charges'!$D:$O,12,FALSE)),"")</f>
        <v/>
      </c>
      <c r="H142" s="103" t="str">
        <f>IFERROR(IF(VLOOKUP($A142,'Annex 2 Designated EHV charges'!$D:$P,13,FALSE)=0,"",VLOOKUP($A142,'Annex 2 Designated EHV charges'!$D:$P,13,FALSE)),"")</f>
        <v/>
      </c>
    </row>
    <row r="143" spans="1:8" ht="12.75" customHeight="1" x14ac:dyDescent="0.2">
      <c r="A143" s="100" t="str">
        <f t="array" ref="A143">IFERROR(INDEX('Annex 2 Designated EHV charges'!$D$11:$D$259, MATCH(0, IF(ISBLANK('Annex 2 Designated EHV charges'!$D$11:$D$259),1, COUNTIF(A$4:$A142, 'Annex 2 Designated EHV charges'!$D$11:$D$259)), 0)),"")</f>
        <v/>
      </c>
      <c r="B143" s="99" t="str">
        <f>IF($A143="","",VLOOKUP($A143,'Annex 2 Designated EHV charges'!$D:$O,2,0))</f>
        <v/>
      </c>
      <c r="C143" s="100" t="str">
        <f>IF($A143="","",VLOOKUP($A143,'Annex 2 Designated EHV charges'!$D:$O,3,0))</f>
        <v/>
      </c>
      <c r="D143" s="99" t="str">
        <f>IF($A143="","",VLOOKUP($A143,'Annex 2 Designated EHV charges'!$D:$O,4,0))</f>
        <v/>
      </c>
      <c r="E143" s="101" t="str">
        <f>IFERROR(IF(VLOOKUP($A143,'Annex 2 Designated EHV charges'!$D:$O,10,FALSE)=0,"",VLOOKUP($A143,'Annex 2 Designated EHV charges'!$D:$O,10,FALSE)),"")</f>
        <v/>
      </c>
      <c r="F143" s="102" t="str">
        <f>IFERROR(IF(VLOOKUP($A143,'Annex 2 Designated EHV charges'!$D:$O,11,FALSE)=0,"",VLOOKUP($A143,'Annex 2 Designated EHV charges'!$D:$O,11,FALSE)),"")</f>
        <v/>
      </c>
      <c r="G143" s="103" t="str">
        <f>IFERROR(IF(VLOOKUP($A143,'Annex 2 Designated EHV charges'!$D:$O,12,FALSE)=0,"",VLOOKUP($A143,'Annex 2 Designated EHV charges'!$D:$O,12,FALSE)),"")</f>
        <v/>
      </c>
      <c r="H143" s="103" t="str">
        <f>IFERROR(IF(VLOOKUP($A143,'Annex 2 Designated EHV charges'!$D:$P,13,FALSE)=0,"",VLOOKUP($A143,'Annex 2 Designated EHV charges'!$D:$P,13,FALSE)),"")</f>
        <v/>
      </c>
    </row>
    <row r="144" spans="1:8" ht="12.75" customHeight="1" x14ac:dyDescent="0.2">
      <c r="A144" s="100" t="str">
        <f t="array" ref="A144">IFERROR(INDEX('Annex 2 Designated EHV charges'!$D$11:$D$259, MATCH(0, IF(ISBLANK('Annex 2 Designated EHV charges'!$D$11:$D$259),1, COUNTIF(A$4:$A143, 'Annex 2 Designated EHV charges'!$D$11:$D$259)), 0)),"")</f>
        <v/>
      </c>
      <c r="B144" s="99" t="str">
        <f>IF($A144="","",VLOOKUP($A144,'Annex 2 Designated EHV charges'!$D:$O,2,0))</f>
        <v/>
      </c>
      <c r="C144" s="100" t="str">
        <f>IF($A144="","",VLOOKUP($A144,'Annex 2 Designated EHV charges'!$D:$O,3,0))</f>
        <v/>
      </c>
      <c r="D144" s="99" t="str">
        <f>IF($A144="","",VLOOKUP($A144,'Annex 2 Designated EHV charges'!$D:$O,4,0))</f>
        <v/>
      </c>
      <c r="E144" s="101" t="str">
        <f>IFERROR(IF(VLOOKUP($A144,'Annex 2 Designated EHV charges'!$D:$O,10,FALSE)=0,"",VLOOKUP($A144,'Annex 2 Designated EHV charges'!$D:$O,10,FALSE)),"")</f>
        <v/>
      </c>
      <c r="F144" s="102" t="str">
        <f>IFERROR(IF(VLOOKUP($A144,'Annex 2 Designated EHV charges'!$D:$O,11,FALSE)=0,"",VLOOKUP($A144,'Annex 2 Designated EHV charges'!$D:$O,11,FALSE)),"")</f>
        <v/>
      </c>
      <c r="G144" s="103" t="str">
        <f>IFERROR(IF(VLOOKUP($A144,'Annex 2 Designated EHV charges'!$D:$O,12,FALSE)=0,"",VLOOKUP($A144,'Annex 2 Designated EHV charges'!$D:$O,12,FALSE)),"")</f>
        <v/>
      </c>
      <c r="H144" s="103" t="str">
        <f>IFERROR(IF(VLOOKUP($A144,'Annex 2 Designated EHV charges'!$D:$P,13,FALSE)=0,"",VLOOKUP($A144,'Annex 2 Designated EHV charges'!$D:$P,13,FALSE)),"")</f>
        <v/>
      </c>
    </row>
    <row r="145" spans="1:8" ht="12.75" customHeight="1" x14ac:dyDescent="0.2">
      <c r="A145" s="100" t="str">
        <f t="array" ref="A145">IFERROR(INDEX('Annex 2 Designated EHV charges'!$D$11:$D$259, MATCH(0, IF(ISBLANK('Annex 2 Designated EHV charges'!$D$11:$D$259),1, COUNTIF(A$4:$A144, 'Annex 2 Designated EHV charges'!$D$11:$D$259)), 0)),"")</f>
        <v/>
      </c>
      <c r="B145" s="99" t="str">
        <f>IF($A145="","",VLOOKUP($A145,'Annex 2 Designated EHV charges'!$D:$O,2,0))</f>
        <v/>
      </c>
      <c r="C145" s="100" t="str">
        <f>IF($A145="","",VLOOKUP($A145,'Annex 2 Designated EHV charges'!$D:$O,3,0))</f>
        <v/>
      </c>
      <c r="D145" s="99" t="str">
        <f>IF($A145="","",VLOOKUP($A145,'Annex 2 Designated EHV charges'!$D:$O,4,0))</f>
        <v/>
      </c>
      <c r="E145" s="101" t="str">
        <f>IFERROR(IF(VLOOKUP($A145,'Annex 2 Designated EHV charges'!$D:$O,10,FALSE)=0,"",VLOOKUP($A145,'Annex 2 Designated EHV charges'!$D:$O,10,FALSE)),"")</f>
        <v/>
      </c>
      <c r="F145" s="102" t="str">
        <f>IFERROR(IF(VLOOKUP($A145,'Annex 2 Designated EHV charges'!$D:$O,11,FALSE)=0,"",VLOOKUP($A145,'Annex 2 Designated EHV charges'!$D:$O,11,FALSE)),"")</f>
        <v/>
      </c>
      <c r="G145" s="103" t="str">
        <f>IFERROR(IF(VLOOKUP($A145,'Annex 2 Designated EHV charges'!$D:$O,12,FALSE)=0,"",VLOOKUP($A145,'Annex 2 Designated EHV charges'!$D:$O,12,FALSE)),"")</f>
        <v/>
      </c>
      <c r="H145" s="103" t="str">
        <f>IFERROR(IF(VLOOKUP($A145,'Annex 2 Designated EHV charges'!$D:$P,13,FALSE)=0,"",VLOOKUP($A145,'Annex 2 Designated EHV charges'!$D:$P,13,FALSE)),"")</f>
        <v/>
      </c>
    </row>
    <row r="146" spans="1:8" ht="12.75" customHeight="1" x14ac:dyDescent="0.2">
      <c r="A146" s="100" t="str">
        <f t="array" ref="A146">IFERROR(INDEX('Annex 2 Designated EHV charges'!$D$11:$D$259, MATCH(0, IF(ISBLANK('Annex 2 Designated EHV charges'!$D$11:$D$259),1, COUNTIF(A$4:$A145, 'Annex 2 Designated EHV charges'!$D$11:$D$259)), 0)),"")</f>
        <v/>
      </c>
      <c r="B146" s="99" t="str">
        <f>IF($A146="","",VLOOKUP($A146,'Annex 2 Designated EHV charges'!$D:$O,2,0))</f>
        <v/>
      </c>
      <c r="C146" s="100" t="str">
        <f>IF($A146="","",VLOOKUP($A146,'Annex 2 Designated EHV charges'!$D:$O,3,0))</f>
        <v/>
      </c>
      <c r="D146" s="99" t="str">
        <f>IF($A146="","",VLOOKUP($A146,'Annex 2 Designated EHV charges'!$D:$O,4,0))</f>
        <v/>
      </c>
      <c r="E146" s="101" t="str">
        <f>IFERROR(IF(VLOOKUP($A146,'Annex 2 Designated EHV charges'!$D:$O,10,FALSE)=0,"",VLOOKUP($A146,'Annex 2 Designated EHV charges'!$D:$O,10,FALSE)),"")</f>
        <v/>
      </c>
      <c r="F146" s="102" t="str">
        <f>IFERROR(IF(VLOOKUP($A146,'Annex 2 Designated EHV charges'!$D:$O,11,FALSE)=0,"",VLOOKUP($A146,'Annex 2 Designated EHV charges'!$D:$O,11,FALSE)),"")</f>
        <v/>
      </c>
      <c r="G146" s="103" t="str">
        <f>IFERROR(IF(VLOOKUP($A146,'Annex 2 Designated EHV charges'!$D:$O,12,FALSE)=0,"",VLOOKUP($A146,'Annex 2 Designated EHV charges'!$D:$O,12,FALSE)),"")</f>
        <v/>
      </c>
      <c r="H146" s="103" t="str">
        <f>IFERROR(IF(VLOOKUP($A146,'Annex 2 Designated EHV charges'!$D:$P,13,FALSE)=0,"",VLOOKUP($A146,'Annex 2 Designated EHV charges'!$D:$P,13,FALSE)),"")</f>
        <v/>
      </c>
    </row>
    <row r="147" spans="1:8" ht="12.75" customHeight="1" x14ac:dyDescent="0.2">
      <c r="A147" s="100" t="str">
        <f t="array" ref="A147">IFERROR(INDEX('Annex 2 Designated EHV charges'!$D$11:$D$259, MATCH(0, IF(ISBLANK('Annex 2 Designated EHV charges'!$D$11:$D$259),1, COUNTIF(A$4:$A146, 'Annex 2 Designated EHV charges'!$D$11:$D$259)), 0)),"")</f>
        <v/>
      </c>
      <c r="B147" s="99" t="str">
        <f>IF($A147="","",VLOOKUP($A147,'Annex 2 Designated EHV charges'!$D:$O,2,0))</f>
        <v/>
      </c>
      <c r="C147" s="100" t="str">
        <f>IF($A147="","",VLOOKUP($A147,'Annex 2 Designated EHV charges'!$D:$O,3,0))</f>
        <v/>
      </c>
      <c r="D147" s="99" t="str">
        <f>IF($A147="","",VLOOKUP($A147,'Annex 2 Designated EHV charges'!$D:$O,4,0))</f>
        <v/>
      </c>
      <c r="E147" s="101" t="str">
        <f>IFERROR(IF(VLOOKUP($A147,'Annex 2 Designated EHV charges'!$D:$O,10,FALSE)=0,"",VLOOKUP($A147,'Annex 2 Designated EHV charges'!$D:$O,10,FALSE)),"")</f>
        <v/>
      </c>
      <c r="F147" s="102" t="str">
        <f>IFERROR(IF(VLOOKUP($A147,'Annex 2 Designated EHV charges'!$D:$O,11,FALSE)=0,"",VLOOKUP($A147,'Annex 2 Designated EHV charges'!$D:$O,11,FALSE)),"")</f>
        <v/>
      </c>
      <c r="G147" s="103" t="str">
        <f>IFERROR(IF(VLOOKUP($A147,'Annex 2 Designated EHV charges'!$D:$O,12,FALSE)=0,"",VLOOKUP($A147,'Annex 2 Designated EHV charges'!$D:$O,12,FALSE)),"")</f>
        <v/>
      </c>
      <c r="H147" s="103" t="str">
        <f>IFERROR(IF(VLOOKUP($A147,'Annex 2 Designated EHV charges'!$D:$P,13,FALSE)=0,"",VLOOKUP($A147,'Annex 2 Designated EHV charges'!$D:$P,13,FALSE)),"")</f>
        <v/>
      </c>
    </row>
    <row r="148" spans="1:8" ht="12.75" customHeight="1" x14ac:dyDescent="0.2">
      <c r="A148" s="100" t="str">
        <f t="array" ref="A148">IFERROR(INDEX('Annex 2 Designated EHV charges'!$D$11:$D$259, MATCH(0, IF(ISBLANK('Annex 2 Designated EHV charges'!$D$11:$D$259),1, COUNTIF(A$4:$A147, 'Annex 2 Designated EHV charges'!$D$11:$D$259)), 0)),"")</f>
        <v/>
      </c>
      <c r="B148" s="99" t="str">
        <f>IF($A148="","",VLOOKUP($A148,'Annex 2 Designated EHV charges'!$D:$O,2,0))</f>
        <v/>
      </c>
      <c r="C148" s="100" t="str">
        <f>IF($A148="","",VLOOKUP($A148,'Annex 2 Designated EHV charges'!$D:$O,3,0))</f>
        <v/>
      </c>
      <c r="D148" s="99" t="str">
        <f>IF($A148="","",VLOOKUP($A148,'Annex 2 Designated EHV charges'!$D:$O,4,0))</f>
        <v/>
      </c>
      <c r="E148" s="101" t="str">
        <f>IFERROR(IF(VLOOKUP($A148,'Annex 2 Designated EHV charges'!$D:$O,10,FALSE)=0,"",VLOOKUP($A148,'Annex 2 Designated EHV charges'!$D:$O,10,FALSE)),"")</f>
        <v/>
      </c>
      <c r="F148" s="102" t="str">
        <f>IFERROR(IF(VLOOKUP($A148,'Annex 2 Designated EHV charges'!$D:$O,11,FALSE)=0,"",VLOOKUP($A148,'Annex 2 Designated EHV charges'!$D:$O,11,FALSE)),"")</f>
        <v/>
      </c>
      <c r="G148" s="103" t="str">
        <f>IFERROR(IF(VLOOKUP($A148,'Annex 2 Designated EHV charges'!$D:$O,12,FALSE)=0,"",VLOOKUP($A148,'Annex 2 Designated EHV charges'!$D:$O,12,FALSE)),"")</f>
        <v/>
      </c>
      <c r="H148" s="103" t="str">
        <f>IFERROR(IF(VLOOKUP($A148,'Annex 2 Designated EHV charges'!$D:$P,13,FALSE)=0,"",VLOOKUP($A148,'Annex 2 Designated EHV charges'!$D:$P,13,FALSE)),"")</f>
        <v/>
      </c>
    </row>
    <row r="149" spans="1:8" ht="12.75" customHeight="1" x14ac:dyDescent="0.2">
      <c r="A149" s="100" t="str">
        <f t="array" ref="A149">IFERROR(INDEX('Annex 2 Designated EHV charges'!$D$11:$D$259, MATCH(0, IF(ISBLANK('Annex 2 Designated EHV charges'!$D$11:$D$259),1, COUNTIF(A$4:$A148, 'Annex 2 Designated EHV charges'!$D$11:$D$259)), 0)),"")</f>
        <v/>
      </c>
      <c r="B149" s="99" t="str">
        <f>IF($A149="","",VLOOKUP($A149,'Annex 2 Designated EHV charges'!$D:$O,2,0))</f>
        <v/>
      </c>
      <c r="C149" s="100" t="str">
        <f>IF($A149="","",VLOOKUP($A149,'Annex 2 Designated EHV charges'!$D:$O,3,0))</f>
        <v/>
      </c>
      <c r="D149" s="99" t="str">
        <f>IF($A149="","",VLOOKUP($A149,'Annex 2 Designated EHV charges'!$D:$O,4,0))</f>
        <v/>
      </c>
      <c r="E149" s="101" t="str">
        <f>IFERROR(IF(VLOOKUP($A149,'Annex 2 Designated EHV charges'!$D:$O,10,FALSE)=0,"",VLOOKUP($A149,'Annex 2 Designated EHV charges'!$D:$O,10,FALSE)),"")</f>
        <v/>
      </c>
      <c r="F149" s="102" t="str">
        <f>IFERROR(IF(VLOOKUP($A149,'Annex 2 Designated EHV charges'!$D:$O,11,FALSE)=0,"",VLOOKUP($A149,'Annex 2 Designated EHV charges'!$D:$O,11,FALSE)),"")</f>
        <v/>
      </c>
      <c r="G149" s="103" t="str">
        <f>IFERROR(IF(VLOOKUP($A149,'Annex 2 Designated EHV charges'!$D:$O,12,FALSE)=0,"",VLOOKUP($A149,'Annex 2 Designated EHV charges'!$D:$O,12,FALSE)),"")</f>
        <v/>
      </c>
      <c r="H149" s="103" t="str">
        <f>IFERROR(IF(VLOOKUP($A149,'Annex 2 Designated EHV charges'!$D:$P,13,FALSE)=0,"",VLOOKUP($A149,'Annex 2 Designated EHV charges'!$D:$P,13,FALSE)),"")</f>
        <v/>
      </c>
    </row>
    <row r="150" spans="1:8" ht="12.75" customHeight="1" x14ac:dyDescent="0.2">
      <c r="A150" s="100" t="str">
        <f t="array" ref="A150">IFERROR(INDEX('Annex 2 Designated EHV charges'!$D$11:$D$259, MATCH(0, IF(ISBLANK('Annex 2 Designated EHV charges'!$D$11:$D$259),1, COUNTIF(A$4:$A149, 'Annex 2 Designated EHV charges'!$D$11:$D$259)), 0)),"")</f>
        <v/>
      </c>
      <c r="B150" s="99" t="str">
        <f>IF($A150="","",VLOOKUP($A150,'Annex 2 Designated EHV charges'!$D:$O,2,0))</f>
        <v/>
      </c>
      <c r="C150" s="100" t="str">
        <f>IF($A150="","",VLOOKUP($A150,'Annex 2 Designated EHV charges'!$D:$O,3,0))</f>
        <v/>
      </c>
      <c r="D150" s="99" t="str">
        <f>IF($A150="","",VLOOKUP($A150,'Annex 2 Designated EHV charges'!$D:$O,4,0))</f>
        <v/>
      </c>
      <c r="E150" s="101" t="str">
        <f>IFERROR(IF(VLOOKUP($A150,'Annex 2 Designated EHV charges'!$D:$O,10,FALSE)=0,"",VLOOKUP($A150,'Annex 2 Designated EHV charges'!$D:$O,10,FALSE)),"")</f>
        <v/>
      </c>
      <c r="F150" s="102" t="str">
        <f>IFERROR(IF(VLOOKUP($A150,'Annex 2 Designated EHV charges'!$D:$O,11,FALSE)=0,"",VLOOKUP($A150,'Annex 2 Designated EHV charges'!$D:$O,11,FALSE)),"")</f>
        <v/>
      </c>
      <c r="G150" s="103" t="str">
        <f>IFERROR(IF(VLOOKUP($A150,'Annex 2 Designated EHV charges'!$D:$O,12,FALSE)=0,"",VLOOKUP($A150,'Annex 2 Designated EHV charges'!$D:$O,12,FALSE)),"")</f>
        <v/>
      </c>
      <c r="H150" s="103" t="str">
        <f>IFERROR(IF(VLOOKUP($A150,'Annex 2 Designated EHV charges'!$D:$P,13,FALSE)=0,"",VLOOKUP($A150,'Annex 2 Designated EHV charges'!$D:$P,13,FALSE)),"")</f>
        <v/>
      </c>
    </row>
    <row r="151" spans="1:8" ht="12.75" customHeight="1" x14ac:dyDescent="0.2">
      <c r="A151" s="100" t="str">
        <f t="array" ref="A151">IFERROR(INDEX('Annex 2 Designated EHV charges'!$D$11:$D$259, MATCH(0, IF(ISBLANK('Annex 2 Designated EHV charges'!$D$11:$D$259),1, COUNTIF(A$4:$A150, 'Annex 2 Designated EHV charges'!$D$11:$D$259)), 0)),"")</f>
        <v/>
      </c>
      <c r="B151" s="99" t="str">
        <f>IF($A151="","",VLOOKUP($A151,'Annex 2 Designated EHV charges'!$D:$O,2,0))</f>
        <v/>
      </c>
      <c r="C151" s="100" t="str">
        <f>IF($A151="","",VLOOKUP($A151,'Annex 2 Designated EHV charges'!$D:$O,3,0))</f>
        <v/>
      </c>
      <c r="D151" s="99" t="str">
        <f>IF($A151="","",VLOOKUP($A151,'Annex 2 Designated EHV charges'!$D:$O,4,0))</f>
        <v/>
      </c>
      <c r="E151" s="101" t="str">
        <f>IFERROR(IF(VLOOKUP($A151,'Annex 2 Designated EHV charges'!$D:$O,10,FALSE)=0,"",VLOOKUP($A151,'Annex 2 Designated EHV charges'!$D:$O,10,FALSE)),"")</f>
        <v/>
      </c>
      <c r="F151" s="102" t="str">
        <f>IFERROR(IF(VLOOKUP($A151,'Annex 2 Designated EHV charges'!$D:$O,11,FALSE)=0,"",VLOOKUP($A151,'Annex 2 Designated EHV charges'!$D:$O,11,FALSE)),"")</f>
        <v/>
      </c>
      <c r="G151" s="103" t="str">
        <f>IFERROR(IF(VLOOKUP($A151,'Annex 2 Designated EHV charges'!$D:$O,12,FALSE)=0,"",VLOOKUP($A151,'Annex 2 Designated EHV charges'!$D:$O,12,FALSE)),"")</f>
        <v/>
      </c>
      <c r="H151" s="103" t="str">
        <f>IFERROR(IF(VLOOKUP($A151,'Annex 2 Designated EHV charges'!$D:$P,13,FALSE)=0,"",VLOOKUP($A151,'Annex 2 Designated EHV charges'!$D:$P,13,FALSE)),"")</f>
        <v/>
      </c>
    </row>
    <row r="152" spans="1:8" x14ac:dyDescent="0.2">
      <c r="A152" s="100" t="str">
        <f t="array" ref="A152">IFERROR(INDEX('Annex 2 Designated EHV charges'!$D$11:$D$259, MATCH(0, IF(ISBLANK('Annex 2 Designated EHV charges'!$D$11:$D$259),1, COUNTIF(A$4:$A151, 'Annex 2 Designated EHV charges'!$D$11:$D$259)), 0)),"")</f>
        <v/>
      </c>
      <c r="B152" s="99" t="str">
        <f>IF($A152="","",VLOOKUP($A152,'Annex 2 Designated EHV charges'!$D:$O,2,0))</f>
        <v/>
      </c>
      <c r="C152" s="100" t="str">
        <f>IF($A152="","",VLOOKUP($A152,'Annex 2 Designated EHV charges'!$D:$O,3,0))</f>
        <v/>
      </c>
      <c r="D152" s="99" t="str">
        <f>IF($A152="","",VLOOKUP($A152,'Annex 2 Designated EHV charges'!$D:$O,4,0))</f>
        <v/>
      </c>
      <c r="E152" s="101" t="str">
        <f>IFERROR(IF(VLOOKUP($A152,'Annex 2 Designated EHV charges'!$D:$O,10,FALSE)=0,"",VLOOKUP($A152,'Annex 2 Designated EHV charges'!$D:$O,10,FALSE)),"")</f>
        <v/>
      </c>
      <c r="F152" s="102" t="str">
        <f>IFERROR(IF(VLOOKUP($A152,'Annex 2 Designated EHV charges'!$D:$O,11,FALSE)=0,"",VLOOKUP($A152,'Annex 2 Designated EHV charges'!$D:$O,11,FALSE)),"")</f>
        <v/>
      </c>
      <c r="G152" s="103" t="str">
        <f>IFERROR(IF(VLOOKUP($A152,'Annex 2 Designated EHV charges'!$D:$O,12,FALSE)=0,"",VLOOKUP($A152,'Annex 2 Designated EHV charges'!$D:$O,12,FALSE)),"")</f>
        <v/>
      </c>
      <c r="H152" s="103" t="str">
        <f>IFERROR(IF(VLOOKUP($A152,'Annex 2 Designated EHV charges'!$D:$P,13,FALSE)=0,"",VLOOKUP($A152,'Annex 2 Designated EHV charges'!$D:$P,13,FALSE)),"")</f>
        <v/>
      </c>
    </row>
    <row r="153" spans="1:8" x14ac:dyDescent="0.2">
      <c r="A153" s="100" t="str">
        <f t="array" ref="A153">IFERROR(INDEX('Annex 2 Designated EHV charges'!$D$11:$D$259, MATCH(0, IF(ISBLANK('Annex 2 Designated EHV charges'!$D$11:$D$259),1, COUNTIF(A$4:$A152, 'Annex 2 Designated EHV charges'!$D$11:$D$259)), 0)),"")</f>
        <v/>
      </c>
      <c r="B153" s="99" t="str">
        <f>IF($A153="","",VLOOKUP($A153,'Annex 2 Designated EHV charges'!$D:$O,2,0))</f>
        <v/>
      </c>
      <c r="C153" s="100" t="str">
        <f>IF($A153="","",VLOOKUP($A153,'Annex 2 Designated EHV charges'!$D:$O,3,0))</f>
        <v/>
      </c>
      <c r="D153" s="99" t="str">
        <f>IF($A153="","",VLOOKUP($A153,'Annex 2 Designated EHV charges'!$D:$O,4,0))</f>
        <v/>
      </c>
      <c r="E153" s="101" t="str">
        <f>IFERROR(IF(VLOOKUP($A153,'Annex 2 Designated EHV charges'!$D:$O,10,FALSE)=0,"",VLOOKUP($A153,'Annex 2 Designated EHV charges'!$D:$O,10,FALSE)),"")</f>
        <v/>
      </c>
      <c r="F153" s="102" t="str">
        <f>IFERROR(IF(VLOOKUP($A153,'Annex 2 Designated EHV charges'!$D:$O,11,FALSE)=0,"",VLOOKUP($A153,'Annex 2 Designated EHV charges'!$D:$O,11,FALSE)),"")</f>
        <v/>
      </c>
      <c r="G153" s="103" t="str">
        <f>IFERROR(IF(VLOOKUP($A153,'Annex 2 Designated EHV charges'!$D:$O,12,FALSE)=0,"",VLOOKUP($A153,'Annex 2 Designated EHV charges'!$D:$O,12,FALSE)),"")</f>
        <v/>
      </c>
      <c r="H153" s="103" t="str">
        <f>IFERROR(IF(VLOOKUP($A153,'Annex 2 Designated EHV charges'!$D:$P,13,FALSE)=0,"",VLOOKUP($A153,'Annex 2 Designated EHV charges'!$D:$P,13,FALSE)),"")</f>
        <v/>
      </c>
    </row>
    <row r="154" spans="1:8" x14ac:dyDescent="0.2">
      <c r="A154" s="100" t="str">
        <f t="array" ref="A154">IFERROR(INDEX('Annex 2 Designated EHV charges'!$D$11:$D$259, MATCH(0, IF(ISBLANK('Annex 2 Designated EHV charges'!$D$11:$D$259),1, COUNTIF(A$4:$A153, 'Annex 2 Designated EHV charges'!$D$11:$D$259)), 0)),"")</f>
        <v/>
      </c>
      <c r="B154" s="99" t="str">
        <f>IF($A154="","",VLOOKUP($A154,'Annex 2 Designated EHV charges'!$D:$O,2,0))</f>
        <v/>
      </c>
      <c r="C154" s="100" t="str">
        <f>IF($A154="","",VLOOKUP($A154,'Annex 2 Designated EHV charges'!$D:$O,3,0))</f>
        <v/>
      </c>
      <c r="D154" s="99" t="str">
        <f>IF($A154="","",VLOOKUP($A154,'Annex 2 Designated EHV charges'!$D:$O,4,0))</f>
        <v/>
      </c>
      <c r="E154" s="101" t="str">
        <f>IFERROR(IF(VLOOKUP($A154,'Annex 2 Designated EHV charges'!$D:$O,10,FALSE)=0,"",VLOOKUP($A154,'Annex 2 Designated EHV charges'!$D:$O,10,FALSE)),"")</f>
        <v/>
      </c>
      <c r="F154" s="102" t="str">
        <f>IFERROR(IF(VLOOKUP($A154,'Annex 2 Designated EHV charges'!$D:$O,11,FALSE)=0,"",VLOOKUP($A154,'Annex 2 Designated EHV charges'!$D:$O,11,FALSE)),"")</f>
        <v/>
      </c>
      <c r="G154" s="103" t="str">
        <f>IFERROR(IF(VLOOKUP($A154,'Annex 2 Designated EHV charges'!$D:$O,12,FALSE)=0,"",VLOOKUP($A154,'Annex 2 Designated EHV charges'!$D:$O,12,FALSE)),"")</f>
        <v/>
      </c>
      <c r="H154" s="103" t="str">
        <f>IFERROR(IF(VLOOKUP($A154,'Annex 2 Designated EHV charges'!$D:$P,13,FALSE)=0,"",VLOOKUP($A154,'Annex 2 Designated EHV charges'!$D:$P,13,FALSE)),"")</f>
        <v/>
      </c>
    </row>
    <row r="155" spans="1:8" x14ac:dyDescent="0.2">
      <c r="A155" s="100" t="str">
        <f t="array" ref="A155">IFERROR(INDEX('Annex 2 Designated EHV charges'!$D$11:$D$259, MATCH(0, IF(ISBLANK('Annex 2 Designated EHV charges'!$D$11:$D$259),1, COUNTIF(A$4:$A154, 'Annex 2 Designated EHV charges'!$D$11:$D$259)), 0)),"")</f>
        <v/>
      </c>
      <c r="B155" s="99" t="str">
        <f>IF($A155="","",VLOOKUP($A155,'Annex 2 Designated EHV charges'!$D:$O,2,0))</f>
        <v/>
      </c>
      <c r="C155" s="100" t="str">
        <f>IF($A155="","",VLOOKUP($A155,'Annex 2 Designated EHV charges'!$D:$O,3,0))</f>
        <v/>
      </c>
      <c r="D155" s="99" t="str">
        <f>IF($A155="","",VLOOKUP($A155,'Annex 2 Designated EHV charges'!$D:$O,4,0))</f>
        <v/>
      </c>
      <c r="E155" s="101" t="str">
        <f>IFERROR(IF(VLOOKUP($A155,'Annex 2 Designated EHV charges'!$D:$O,10,FALSE)=0,"",VLOOKUP($A155,'Annex 2 Designated EHV charges'!$D:$O,10,FALSE)),"")</f>
        <v/>
      </c>
      <c r="F155" s="102" t="str">
        <f>IFERROR(IF(VLOOKUP($A155,'Annex 2 Designated EHV charges'!$D:$O,11,FALSE)=0,"",VLOOKUP($A155,'Annex 2 Designated EHV charges'!$D:$O,11,FALSE)),"")</f>
        <v/>
      </c>
      <c r="G155" s="103" t="str">
        <f>IFERROR(IF(VLOOKUP($A155,'Annex 2 Designated EHV charges'!$D:$O,12,FALSE)=0,"",VLOOKUP($A155,'Annex 2 Designated EHV charges'!$D:$O,12,FALSE)),"")</f>
        <v/>
      </c>
      <c r="H155" s="103" t="str">
        <f>IFERROR(IF(VLOOKUP($A155,'Annex 2 Designated EHV charges'!$D:$P,13,FALSE)=0,"",VLOOKUP($A155,'Annex 2 Designated EHV charges'!$D:$P,13,FALSE)),"")</f>
        <v/>
      </c>
    </row>
    <row r="156" spans="1:8" x14ac:dyDescent="0.2">
      <c r="A156" s="100" t="str">
        <f t="array" ref="A156">IFERROR(INDEX('Annex 2 Designated EHV charges'!$D$11:$D$259, MATCH(0, IF(ISBLANK('Annex 2 Designated EHV charges'!$D$11:$D$259),1, COUNTIF(A$4:$A155, 'Annex 2 Designated EHV charges'!$D$11:$D$259)), 0)),"")</f>
        <v/>
      </c>
      <c r="B156" s="99" t="str">
        <f>IF($A156="","",VLOOKUP($A156,'Annex 2 Designated EHV charges'!$D:$O,2,0))</f>
        <v/>
      </c>
      <c r="C156" s="100" t="str">
        <f>IF($A156="","",VLOOKUP($A156,'Annex 2 Designated EHV charges'!$D:$O,3,0))</f>
        <v/>
      </c>
      <c r="D156" s="99" t="str">
        <f>IF($A156="","",VLOOKUP($A156,'Annex 2 Designated EHV charges'!$D:$O,4,0))</f>
        <v/>
      </c>
      <c r="E156" s="101" t="str">
        <f>IFERROR(IF(VLOOKUP($A156,'Annex 2 Designated EHV charges'!$D:$O,10,FALSE)=0,"",VLOOKUP($A156,'Annex 2 Designated EHV charges'!$D:$O,10,FALSE)),"")</f>
        <v/>
      </c>
      <c r="F156" s="102" t="str">
        <f>IFERROR(IF(VLOOKUP($A156,'Annex 2 Designated EHV charges'!$D:$O,11,FALSE)=0,"",VLOOKUP($A156,'Annex 2 Designated EHV charges'!$D:$O,11,FALSE)),"")</f>
        <v/>
      </c>
      <c r="G156" s="103" t="str">
        <f>IFERROR(IF(VLOOKUP($A156,'Annex 2 Designated EHV charges'!$D:$O,12,FALSE)=0,"",VLOOKUP($A156,'Annex 2 Designated EHV charges'!$D:$O,12,FALSE)),"")</f>
        <v/>
      </c>
      <c r="H156" s="103" t="str">
        <f>IFERROR(IF(VLOOKUP($A156,'Annex 2 Designated EHV charges'!$D:$P,13,FALSE)=0,"",VLOOKUP($A156,'Annex 2 Designated EHV charges'!$D:$P,13,FALSE)),"")</f>
        <v/>
      </c>
    </row>
    <row r="157" spans="1:8" x14ac:dyDescent="0.2">
      <c r="A157" s="100" t="str">
        <f t="array" ref="A157">IFERROR(INDEX('Annex 2 Designated EHV charges'!$D$11:$D$259, MATCH(0, IF(ISBLANK('Annex 2 Designated EHV charges'!$D$11:$D$259),1, COUNTIF(A$4:$A156, 'Annex 2 Designated EHV charges'!$D$11:$D$259)), 0)),"")</f>
        <v/>
      </c>
      <c r="B157" s="99" t="str">
        <f>IF($A157="","",VLOOKUP($A157,'Annex 2 Designated EHV charges'!$D:$O,2,0))</f>
        <v/>
      </c>
      <c r="C157" s="100" t="str">
        <f>IF($A157="","",VLOOKUP($A157,'Annex 2 Designated EHV charges'!$D:$O,3,0))</f>
        <v/>
      </c>
      <c r="D157" s="99" t="str">
        <f>IF($A157="","",VLOOKUP($A157,'Annex 2 Designated EHV charges'!$D:$O,4,0))</f>
        <v/>
      </c>
      <c r="E157" s="101" t="str">
        <f>IFERROR(IF(VLOOKUP($A157,'Annex 2 Designated EHV charges'!$D:$O,10,FALSE)=0,"",VLOOKUP($A157,'Annex 2 Designated EHV charges'!$D:$O,10,FALSE)),"")</f>
        <v/>
      </c>
      <c r="F157" s="102" t="str">
        <f>IFERROR(IF(VLOOKUP($A157,'Annex 2 Designated EHV charges'!$D:$O,11,FALSE)=0,"",VLOOKUP($A157,'Annex 2 Designated EHV charges'!$D:$O,11,FALSE)),"")</f>
        <v/>
      </c>
      <c r="G157" s="103" t="str">
        <f>IFERROR(IF(VLOOKUP($A157,'Annex 2 Designated EHV charges'!$D:$O,12,FALSE)=0,"",VLOOKUP($A157,'Annex 2 Designated EHV charges'!$D:$O,12,FALSE)),"")</f>
        <v/>
      </c>
      <c r="H157" s="103" t="str">
        <f>IFERROR(IF(VLOOKUP($A157,'Annex 2 Designated EHV charges'!$D:$P,13,FALSE)=0,"",VLOOKUP($A157,'Annex 2 Designated EHV charges'!$D:$P,13,FALSE)),"")</f>
        <v/>
      </c>
    </row>
    <row r="158" spans="1:8" x14ac:dyDescent="0.2">
      <c r="A158" s="100" t="str">
        <f t="array" ref="A158">IFERROR(INDEX('Annex 2 Designated EHV charges'!$D$11:$D$259, MATCH(0, IF(ISBLANK('Annex 2 Designated EHV charges'!$D$11:$D$259),1, COUNTIF(A$4:$A157, 'Annex 2 Designated EHV charges'!$D$11:$D$259)), 0)),"")</f>
        <v/>
      </c>
      <c r="B158" s="99" t="str">
        <f>IF($A158="","",VLOOKUP($A158,'Annex 2 Designated EHV charges'!$D:$O,2,0))</f>
        <v/>
      </c>
      <c r="C158" s="100" t="str">
        <f>IF($A158="","",VLOOKUP($A158,'Annex 2 Designated EHV charges'!$D:$O,3,0))</f>
        <v/>
      </c>
      <c r="D158" s="99" t="str">
        <f>IF($A158="","",VLOOKUP($A158,'Annex 2 Designated EHV charges'!$D:$O,4,0))</f>
        <v/>
      </c>
      <c r="E158" s="101" t="str">
        <f>IFERROR(IF(VLOOKUP($A158,'Annex 2 Designated EHV charges'!$D:$O,10,FALSE)=0,"",VLOOKUP($A158,'Annex 2 Designated EHV charges'!$D:$O,10,FALSE)),"")</f>
        <v/>
      </c>
      <c r="F158" s="102" t="str">
        <f>IFERROR(IF(VLOOKUP($A158,'Annex 2 Designated EHV charges'!$D:$O,11,FALSE)=0,"",VLOOKUP($A158,'Annex 2 Designated EHV charges'!$D:$O,11,FALSE)),"")</f>
        <v/>
      </c>
      <c r="G158" s="103" t="str">
        <f>IFERROR(IF(VLOOKUP($A158,'Annex 2 Designated EHV charges'!$D:$O,12,FALSE)=0,"",VLOOKUP($A158,'Annex 2 Designated EHV charges'!$D:$O,12,FALSE)),"")</f>
        <v/>
      </c>
      <c r="H158" s="103" t="str">
        <f>IFERROR(IF(VLOOKUP($A158,'Annex 2 Designated EHV charges'!$D:$P,13,FALSE)=0,"",VLOOKUP($A158,'Annex 2 Designated EHV charges'!$D:$P,13,FALSE)),"")</f>
        <v/>
      </c>
    </row>
    <row r="159" spans="1:8" x14ac:dyDescent="0.2">
      <c r="A159" s="100" t="str">
        <f t="array" ref="A159">IFERROR(INDEX('Annex 2 Designated EHV charges'!$D$11:$D$259, MATCH(0, IF(ISBLANK('Annex 2 Designated EHV charges'!$D$11:$D$259),1, COUNTIF(A$4:$A158, 'Annex 2 Designated EHV charges'!$D$11:$D$259)), 0)),"")</f>
        <v/>
      </c>
      <c r="B159" s="99" t="str">
        <f>IF($A159="","",VLOOKUP($A159,'Annex 2 Designated EHV charges'!$D:$O,2,0))</f>
        <v/>
      </c>
      <c r="C159" s="100" t="str">
        <f>IF($A159="","",VLOOKUP($A159,'Annex 2 Designated EHV charges'!$D:$O,3,0))</f>
        <v/>
      </c>
      <c r="D159" s="99" t="str">
        <f>IF($A159="","",VLOOKUP($A159,'Annex 2 Designated EHV charges'!$D:$O,4,0))</f>
        <v/>
      </c>
      <c r="E159" s="101" t="str">
        <f>IFERROR(IF(VLOOKUP($A159,'Annex 2 Designated EHV charges'!$D:$O,10,FALSE)=0,"",VLOOKUP($A159,'Annex 2 Designated EHV charges'!$D:$O,10,FALSE)),"")</f>
        <v/>
      </c>
      <c r="F159" s="102" t="str">
        <f>IFERROR(IF(VLOOKUP($A159,'Annex 2 Designated EHV charges'!$D:$O,11,FALSE)=0,"",VLOOKUP($A159,'Annex 2 Designated EHV charges'!$D:$O,11,FALSE)),"")</f>
        <v/>
      </c>
      <c r="G159" s="103" t="str">
        <f>IFERROR(IF(VLOOKUP($A159,'Annex 2 Designated EHV charges'!$D:$O,12,FALSE)=0,"",VLOOKUP($A159,'Annex 2 Designated EHV charges'!$D:$O,12,FALSE)),"")</f>
        <v/>
      </c>
      <c r="H159" s="103" t="str">
        <f>IFERROR(IF(VLOOKUP($A159,'Annex 2 Designated EHV charges'!$D:$P,13,FALSE)=0,"",VLOOKUP($A159,'Annex 2 Designated EHV charges'!$D:$P,13,FALSE)),"")</f>
        <v/>
      </c>
    </row>
    <row r="160" spans="1:8" x14ac:dyDescent="0.2">
      <c r="A160" s="100" t="str">
        <f t="array" ref="A160">IFERROR(INDEX('Annex 2 Designated EHV charges'!$D$11:$D$259, MATCH(0, IF(ISBLANK('Annex 2 Designated EHV charges'!$D$11:$D$259),1, COUNTIF(A$4:$A159, 'Annex 2 Designated EHV charges'!$D$11:$D$259)), 0)),"")</f>
        <v/>
      </c>
      <c r="B160" s="99" t="str">
        <f>IF($A160="","",VLOOKUP($A160,'Annex 2 Designated EHV charges'!$D:$O,2,0))</f>
        <v/>
      </c>
      <c r="C160" s="100" t="str">
        <f>IF($A160="","",VLOOKUP($A160,'Annex 2 Designated EHV charges'!$D:$O,3,0))</f>
        <v/>
      </c>
      <c r="D160" s="99" t="str">
        <f>IF($A160="","",VLOOKUP($A160,'Annex 2 Designated EHV charges'!$D:$O,4,0))</f>
        <v/>
      </c>
      <c r="E160" s="101" t="str">
        <f>IFERROR(IF(VLOOKUP($A160,'Annex 2 Designated EHV charges'!$D:$O,10,FALSE)=0,"",VLOOKUP($A160,'Annex 2 Designated EHV charges'!$D:$O,10,FALSE)),"")</f>
        <v/>
      </c>
      <c r="F160" s="102" t="str">
        <f>IFERROR(IF(VLOOKUP($A160,'Annex 2 Designated EHV charges'!$D:$O,11,FALSE)=0,"",VLOOKUP($A160,'Annex 2 Designated EHV charges'!$D:$O,11,FALSE)),"")</f>
        <v/>
      </c>
      <c r="G160" s="103" t="str">
        <f>IFERROR(IF(VLOOKUP($A160,'Annex 2 Designated EHV charges'!$D:$O,12,FALSE)=0,"",VLOOKUP($A160,'Annex 2 Designated EHV charges'!$D:$O,12,FALSE)),"")</f>
        <v/>
      </c>
      <c r="H160" s="103" t="str">
        <f>IFERROR(IF(VLOOKUP($A160,'Annex 2 Designated EHV charges'!$D:$P,13,FALSE)=0,"",VLOOKUP($A160,'Annex 2 Designated EHV charges'!$D:$P,13,FALSE)),"")</f>
        <v/>
      </c>
    </row>
    <row r="161" spans="1:8" x14ac:dyDescent="0.2">
      <c r="A161" s="100" t="str">
        <f t="array" ref="A161">IFERROR(INDEX('Annex 2 Designated EHV charges'!$D$11:$D$259, MATCH(0, IF(ISBLANK('Annex 2 Designated EHV charges'!$D$11:$D$259),1, COUNTIF(A$4:$A160, 'Annex 2 Designated EHV charges'!$D$11:$D$259)), 0)),"")</f>
        <v/>
      </c>
      <c r="B161" s="99" t="str">
        <f>IF($A161="","",VLOOKUP($A161,'Annex 2 Designated EHV charges'!$D:$O,2,0))</f>
        <v/>
      </c>
      <c r="C161" s="100" t="str">
        <f>IF($A161="","",VLOOKUP($A161,'Annex 2 Designated EHV charges'!$D:$O,3,0))</f>
        <v/>
      </c>
      <c r="D161" s="99" t="str">
        <f>IF($A161="","",VLOOKUP($A161,'Annex 2 Designated EHV charges'!$D:$O,4,0))</f>
        <v/>
      </c>
      <c r="E161" s="101" t="str">
        <f>IFERROR(IF(VLOOKUP($A161,'Annex 2 Designated EHV charges'!$D:$O,10,FALSE)=0,"",VLOOKUP($A161,'Annex 2 Designated EHV charges'!$D:$O,10,FALSE)),"")</f>
        <v/>
      </c>
      <c r="F161" s="102" t="str">
        <f>IFERROR(IF(VLOOKUP($A161,'Annex 2 Designated EHV charges'!$D:$O,11,FALSE)=0,"",VLOOKUP($A161,'Annex 2 Designated EHV charges'!$D:$O,11,FALSE)),"")</f>
        <v/>
      </c>
      <c r="G161" s="103" t="str">
        <f>IFERROR(IF(VLOOKUP($A161,'Annex 2 Designated EHV charges'!$D:$O,12,FALSE)=0,"",VLOOKUP($A161,'Annex 2 Designated EHV charges'!$D:$O,12,FALSE)),"")</f>
        <v/>
      </c>
      <c r="H161" s="103" t="str">
        <f>IFERROR(IF(VLOOKUP($A161,'Annex 2 Designated EHV charges'!$D:$P,13,FALSE)=0,"",VLOOKUP($A161,'Annex 2 Designated EHV charges'!$D:$P,13,FALSE)),"")</f>
        <v/>
      </c>
    </row>
    <row r="162" spans="1:8" x14ac:dyDescent="0.2">
      <c r="A162" s="100" t="str">
        <f t="array" ref="A162">IFERROR(INDEX('Annex 2 Designated EHV charges'!$D$11:$D$259, MATCH(0, IF(ISBLANK('Annex 2 Designated EHV charges'!$D$11:$D$259),1, COUNTIF(A$4:$A161, 'Annex 2 Designated EHV charges'!$D$11:$D$259)), 0)),"")</f>
        <v/>
      </c>
      <c r="B162" s="99" t="str">
        <f>IF($A162="","",VLOOKUP($A162,'Annex 2 Designated EHV charges'!$D:$O,2,0))</f>
        <v/>
      </c>
      <c r="C162" s="100" t="str">
        <f>IF($A162="","",VLOOKUP($A162,'Annex 2 Designated EHV charges'!$D:$O,3,0))</f>
        <v/>
      </c>
      <c r="D162" s="99" t="str">
        <f>IF($A162="","",VLOOKUP($A162,'Annex 2 Designated EHV charges'!$D:$O,4,0))</f>
        <v/>
      </c>
      <c r="E162" s="101" t="str">
        <f>IFERROR(IF(VLOOKUP($A162,'Annex 2 Designated EHV charges'!$D:$O,10,FALSE)=0,"",VLOOKUP($A162,'Annex 2 Designated EHV charges'!$D:$O,10,FALSE)),"")</f>
        <v/>
      </c>
      <c r="F162" s="102" t="str">
        <f>IFERROR(IF(VLOOKUP($A162,'Annex 2 Designated EHV charges'!$D:$O,11,FALSE)=0,"",VLOOKUP($A162,'Annex 2 Designated EHV charges'!$D:$O,11,FALSE)),"")</f>
        <v/>
      </c>
      <c r="G162" s="103" t="str">
        <f>IFERROR(IF(VLOOKUP($A162,'Annex 2 Designated EHV charges'!$D:$O,12,FALSE)=0,"",VLOOKUP($A162,'Annex 2 Designated EHV charges'!$D:$O,12,FALSE)),"")</f>
        <v/>
      </c>
      <c r="H162" s="103" t="str">
        <f>IFERROR(IF(VLOOKUP($A162,'Annex 2 Designated EHV charges'!$D:$P,13,FALSE)=0,"",VLOOKUP($A162,'Annex 2 Designated EHV charges'!$D:$P,13,FALSE)),"")</f>
        <v/>
      </c>
    </row>
    <row r="163" spans="1:8" x14ac:dyDescent="0.2">
      <c r="A163" s="100" t="str">
        <f t="array" ref="A163">IFERROR(INDEX('Annex 2 Designated EHV charges'!$D$11:$D$259, MATCH(0, IF(ISBLANK('Annex 2 Designated EHV charges'!$D$11:$D$259),1, COUNTIF(A$4:$A162, 'Annex 2 Designated EHV charges'!$D$11:$D$259)), 0)),"")</f>
        <v/>
      </c>
      <c r="B163" s="99" t="str">
        <f>IF($A163="","",VLOOKUP($A163,'Annex 2 Designated EHV charges'!$D:$O,2,0))</f>
        <v/>
      </c>
      <c r="C163" s="100" t="str">
        <f>IF($A163="","",VLOOKUP($A163,'Annex 2 Designated EHV charges'!$D:$O,3,0))</f>
        <v/>
      </c>
      <c r="D163" s="99" t="str">
        <f>IF($A163="","",VLOOKUP($A163,'Annex 2 Designated EHV charges'!$D:$O,4,0))</f>
        <v/>
      </c>
      <c r="E163" s="101" t="str">
        <f>IFERROR(IF(VLOOKUP($A163,'Annex 2 Designated EHV charges'!$D:$O,10,FALSE)=0,"",VLOOKUP($A163,'Annex 2 Designated EHV charges'!$D:$O,10,FALSE)),"")</f>
        <v/>
      </c>
      <c r="F163" s="102" t="str">
        <f>IFERROR(IF(VLOOKUP($A163,'Annex 2 Designated EHV charges'!$D:$O,11,FALSE)=0,"",VLOOKUP($A163,'Annex 2 Designated EHV charges'!$D:$O,11,FALSE)),"")</f>
        <v/>
      </c>
      <c r="G163" s="103" t="str">
        <f>IFERROR(IF(VLOOKUP($A163,'Annex 2 Designated EHV charges'!$D:$O,12,FALSE)=0,"",VLOOKUP($A163,'Annex 2 Designated EHV charges'!$D:$O,12,FALSE)),"")</f>
        <v/>
      </c>
      <c r="H163" s="103" t="str">
        <f>IFERROR(IF(VLOOKUP($A163,'Annex 2 Designated EHV charges'!$D:$P,13,FALSE)=0,"",VLOOKUP($A163,'Annex 2 Designated EHV charges'!$D:$P,13,FALSE)),"")</f>
        <v/>
      </c>
    </row>
    <row r="164" spans="1:8" x14ac:dyDescent="0.2">
      <c r="A164" s="100" t="str">
        <f t="array" ref="A164">IFERROR(INDEX('Annex 2 Designated EHV charges'!$D$11:$D$259, MATCH(0, IF(ISBLANK('Annex 2 Designated EHV charges'!$D$11:$D$259),1, COUNTIF(A$4:$A163, 'Annex 2 Designated EHV charges'!$D$11:$D$259)), 0)),"")</f>
        <v/>
      </c>
      <c r="B164" s="99" t="str">
        <f>IF($A164="","",VLOOKUP($A164,'Annex 2 Designated EHV charges'!$D:$O,2,0))</f>
        <v/>
      </c>
      <c r="C164" s="100" t="str">
        <f>IF($A164="","",VLOOKUP($A164,'Annex 2 Designated EHV charges'!$D:$O,3,0))</f>
        <v/>
      </c>
      <c r="D164" s="99" t="str">
        <f>IF($A164="","",VLOOKUP($A164,'Annex 2 Designated EHV charges'!$D:$O,4,0))</f>
        <v/>
      </c>
      <c r="E164" s="101" t="str">
        <f>IFERROR(IF(VLOOKUP($A164,'Annex 2 Designated EHV charges'!$D:$O,10,FALSE)=0,"",VLOOKUP($A164,'Annex 2 Designated EHV charges'!$D:$O,10,FALSE)),"")</f>
        <v/>
      </c>
      <c r="F164" s="102" t="str">
        <f>IFERROR(IF(VLOOKUP($A164,'Annex 2 Designated EHV charges'!$D:$O,11,FALSE)=0,"",VLOOKUP($A164,'Annex 2 Designated EHV charges'!$D:$O,11,FALSE)),"")</f>
        <v/>
      </c>
      <c r="G164" s="103" t="str">
        <f>IFERROR(IF(VLOOKUP($A164,'Annex 2 Designated EHV charges'!$D:$O,12,FALSE)=0,"",VLOOKUP($A164,'Annex 2 Designated EHV charges'!$D:$O,12,FALSE)),"")</f>
        <v/>
      </c>
      <c r="H164" s="103" t="str">
        <f>IFERROR(IF(VLOOKUP($A164,'Annex 2 Designated EHV charges'!$D:$P,13,FALSE)=0,"",VLOOKUP($A164,'Annex 2 Designated EHV charges'!$D:$P,13,FALSE)),"")</f>
        <v/>
      </c>
    </row>
    <row r="165" spans="1:8" x14ac:dyDescent="0.2">
      <c r="A165" s="100" t="str">
        <f t="array" ref="A165">IFERROR(INDEX('Annex 2 Designated EHV charges'!$D$11:$D$259, MATCH(0, IF(ISBLANK('Annex 2 Designated EHV charges'!$D$11:$D$259),1, COUNTIF(A$4:$A164, 'Annex 2 Designated EHV charges'!$D$11:$D$259)), 0)),"")</f>
        <v/>
      </c>
      <c r="B165" s="99" t="str">
        <f>IF($A165="","",VLOOKUP($A165,'Annex 2 Designated EHV charges'!$D:$O,2,0))</f>
        <v/>
      </c>
      <c r="C165" s="100" t="str">
        <f>IF($A165="","",VLOOKUP($A165,'Annex 2 Designated EHV charges'!$D:$O,3,0))</f>
        <v/>
      </c>
      <c r="D165" s="99" t="str">
        <f>IF($A165="","",VLOOKUP($A165,'Annex 2 Designated EHV charges'!$D:$O,4,0))</f>
        <v/>
      </c>
      <c r="E165" s="101" t="str">
        <f>IFERROR(IF(VLOOKUP($A165,'Annex 2 Designated EHV charges'!$D:$O,10,FALSE)=0,"",VLOOKUP($A165,'Annex 2 Designated EHV charges'!$D:$O,10,FALSE)),"")</f>
        <v/>
      </c>
      <c r="F165" s="102" t="str">
        <f>IFERROR(IF(VLOOKUP($A165,'Annex 2 Designated EHV charges'!$D:$O,11,FALSE)=0,"",VLOOKUP($A165,'Annex 2 Designated EHV charges'!$D:$O,11,FALSE)),"")</f>
        <v/>
      </c>
      <c r="G165" s="103" t="str">
        <f>IFERROR(IF(VLOOKUP($A165,'Annex 2 Designated EHV charges'!$D:$O,12,FALSE)=0,"",VLOOKUP($A165,'Annex 2 Designated EHV charges'!$D:$O,12,FALSE)),"")</f>
        <v/>
      </c>
      <c r="H165" s="103" t="str">
        <f>IFERROR(IF(VLOOKUP($A165,'Annex 2 Designated EHV charges'!$D:$P,13,FALSE)=0,"",VLOOKUP($A165,'Annex 2 Designated EHV charges'!$D:$P,13,FALSE)),"")</f>
        <v/>
      </c>
    </row>
    <row r="166" spans="1:8" x14ac:dyDescent="0.2">
      <c r="A166" s="100" t="str">
        <f t="array" ref="A166">IFERROR(INDEX('Annex 2 Designated EHV charges'!$D$11:$D$259, MATCH(0, IF(ISBLANK('Annex 2 Designated EHV charges'!$D$11:$D$259),1, COUNTIF(A$4:$A165, 'Annex 2 Designated EHV charges'!$D$11:$D$259)), 0)),"")</f>
        <v/>
      </c>
      <c r="B166" s="99" t="str">
        <f>IF($A166="","",VLOOKUP($A166,'Annex 2 Designated EHV charges'!$D:$O,2,0))</f>
        <v/>
      </c>
      <c r="C166" s="100" t="str">
        <f>IF($A166="","",VLOOKUP($A166,'Annex 2 Designated EHV charges'!$D:$O,3,0))</f>
        <v/>
      </c>
      <c r="D166" s="99" t="str">
        <f>IF($A166="","",VLOOKUP($A166,'Annex 2 Designated EHV charges'!$D:$O,4,0))</f>
        <v/>
      </c>
      <c r="E166" s="101" t="str">
        <f>IFERROR(IF(VLOOKUP($A166,'Annex 2 Designated EHV charges'!$D:$O,10,FALSE)=0,"",VLOOKUP($A166,'Annex 2 Designated EHV charges'!$D:$O,10,FALSE)),"")</f>
        <v/>
      </c>
      <c r="F166" s="102" t="str">
        <f>IFERROR(IF(VLOOKUP($A166,'Annex 2 Designated EHV charges'!$D:$O,11,FALSE)=0,"",VLOOKUP($A166,'Annex 2 Designated EHV charges'!$D:$O,11,FALSE)),"")</f>
        <v/>
      </c>
      <c r="G166" s="103" t="str">
        <f>IFERROR(IF(VLOOKUP($A166,'Annex 2 Designated EHV charges'!$D:$O,12,FALSE)=0,"",VLOOKUP($A166,'Annex 2 Designated EHV charges'!$D:$O,12,FALSE)),"")</f>
        <v/>
      </c>
      <c r="H166" s="103" t="str">
        <f>IFERROR(IF(VLOOKUP($A166,'Annex 2 Designated EHV charges'!$D:$P,13,FALSE)=0,"",VLOOKUP($A166,'Annex 2 Designated EHV charges'!$D:$P,13,FALSE)),"")</f>
        <v/>
      </c>
    </row>
    <row r="167" spans="1:8" x14ac:dyDescent="0.2">
      <c r="A167" s="100" t="str">
        <f t="array" ref="A167">IFERROR(INDEX('Annex 2 Designated EHV charges'!$D$11:$D$259, MATCH(0, IF(ISBLANK('Annex 2 Designated EHV charges'!$D$11:$D$259),1, COUNTIF(A$4:$A166, 'Annex 2 Designated EHV charges'!$D$11:$D$259)), 0)),"")</f>
        <v/>
      </c>
      <c r="B167" s="99" t="str">
        <f>IF($A167="","",VLOOKUP($A167,'Annex 2 Designated EHV charges'!$D:$O,2,0))</f>
        <v/>
      </c>
      <c r="C167" s="100" t="str">
        <f>IF($A167="","",VLOOKUP($A167,'Annex 2 Designated EHV charges'!$D:$O,3,0))</f>
        <v/>
      </c>
      <c r="D167" s="99" t="str">
        <f>IF($A167="","",VLOOKUP($A167,'Annex 2 Designated EHV charges'!$D:$O,4,0))</f>
        <v/>
      </c>
      <c r="E167" s="101" t="str">
        <f>IFERROR(IF(VLOOKUP($A167,'Annex 2 Designated EHV charges'!$D:$O,10,FALSE)=0,"",VLOOKUP($A167,'Annex 2 Designated EHV charges'!$D:$O,10,FALSE)),"")</f>
        <v/>
      </c>
      <c r="F167" s="102" t="str">
        <f>IFERROR(IF(VLOOKUP($A167,'Annex 2 Designated EHV charges'!$D:$O,11,FALSE)=0,"",VLOOKUP($A167,'Annex 2 Designated EHV charges'!$D:$O,11,FALSE)),"")</f>
        <v/>
      </c>
      <c r="G167" s="103" t="str">
        <f>IFERROR(IF(VLOOKUP($A167,'Annex 2 Designated EHV charges'!$D:$O,12,FALSE)=0,"",VLOOKUP($A167,'Annex 2 Designated EHV charges'!$D:$O,12,FALSE)),"")</f>
        <v/>
      </c>
      <c r="H167" s="103" t="str">
        <f>IFERROR(IF(VLOOKUP($A167,'Annex 2 Designated EHV charges'!$D:$P,13,FALSE)=0,"",VLOOKUP($A167,'Annex 2 Designated EHV charges'!$D:$P,13,FALSE)),"")</f>
        <v/>
      </c>
    </row>
    <row r="168" spans="1:8" x14ac:dyDescent="0.2">
      <c r="A168" s="100" t="str">
        <f t="array" ref="A168">IFERROR(INDEX('Annex 2 Designated EHV charges'!$D$11:$D$259, MATCH(0, IF(ISBLANK('Annex 2 Designated EHV charges'!$D$11:$D$259),1, COUNTIF(A$4:$A167, 'Annex 2 Designated EHV charges'!$D$11:$D$259)), 0)),"")</f>
        <v/>
      </c>
      <c r="B168" s="99" t="str">
        <f>IF($A168="","",VLOOKUP($A168,'Annex 2 Designated EHV charges'!$D:$O,2,0))</f>
        <v/>
      </c>
      <c r="C168" s="100" t="str">
        <f>IF($A168="","",VLOOKUP($A168,'Annex 2 Designated EHV charges'!$D:$O,3,0))</f>
        <v/>
      </c>
      <c r="D168" s="99" t="str">
        <f>IF($A168="","",VLOOKUP($A168,'Annex 2 Designated EHV charges'!$D:$O,4,0))</f>
        <v/>
      </c>
      <c r="E168" s="101" t="str">
        <f>IFERROR(IF(VLOOKUP($A168,'Annex 2 Designated EHV charges'!$D:$O,10,FALSE)=0,"",VLOOKUP($A168,'Annex 2 Designated EHV charges'!$D:$O,10,FALSE)),"")</f>
        <v/>
      </c>
      <c r="F168" s="102" t="str">
        <f>IFERROR(IF(VLOOKUP($A168,'Annex 2 Designated EHV charges'!$D:$O,11,FALSE)=0,"",VLOOKUP($A168,'Annex 2 Designated EHV charges'!$D:$O,11,FALSE)),"")</f>
        <v/>
      </c>
      <c r="G168" s="103" t="str">
        <f>IFERROR(IF(VLOOKUP($A168,'Annex 2 Designated EHV charges'!$D:$O,12,FALSE)=0,"",VLOOKUP($A168,'Annex 2 Designated EHV charges'!$D:$O,12,FALSE)),"")</f>
        <v/>
      </c>
      <c r="H168" s="103" t="str">
        <f>IFERROR(IF(VLOOKUP($A168,'Annex 2 Designated EHV charges'!$D:$P,13,FALSE)=0,"",VLOOKUP($A168,'Annex 2 Designated EHV charges'!$D:$P,13,FALSE)),"")</f>
        <v/>
      </c>
    </row>
    <row r="169" spans="1:8" x14ac:dyDescent="0.2">
      <c r="A169" s="100" t="str">
        <f t="array" ref="A169">IFERROR(INDEX('Annex 2 Designated EHV charges'!$D$11:$D$259, MATCH(0, IF(ISBLANK('Annex 2 Designated EHV charges'!$D$11:$D$259),1, COUNTIF(A$4:$A168, 'Annex 2 Designated EHV charges'!$D$11:$D$259)), 0)),"")</f>
        <v/>
      </c>
      <c r="B169" s="99" t="str">
        <f>IF($A169="","",VLOOKUP($A169,'Annex 2 Designated EHV charges'!$D:$O,2,0))</f>
        <v/>
      </c>
      <c r="C169" s="100" t="str">
        <f>IF($A169="","",VLOOKUP($A169,'Annex 2 Designated EHV charges'!$D:$O,3,0))</f>
        <v/>
      </c>
      <c r="D169" s="99" t="str">
        <f>IF($A169="","",VLOOKUP($A169,'Annex 2 Designated EHV charges'!$D:$O,4,0))</f>
        <v/>
      </c>
      <c r="E169" s="101" t="str">
        <f>IFERROR(IF(VLOOKUP($A169,'Annex 2 Designated EHV charges'!$D:$O,10,FALSE)=0,"",VLOOKUP($A169,'Annex 2 Designated EHV charges'!$D:$O,10,FALSE)),"")</f>
        <v/>
      </c>
      <c r="F169" s="102" t="str">
        <f>IFERROR(IF(VLOOKUP($A169,'Annex 2 Designated EHV charges'!$D:$O,11,FALSE)=0,"",VLOOKUP($A169,'Annex 2 Designated EHV charges'!$D:$O,11,FALSE)),"")</f>
        <v/>
      </c>
      <c r="G169" s="103" t="str">
        <f>IFERROR(IF(VLOOKUP($A169,'Annex 2 Designated EHV charges'!$D:$O,12,FALSE)=0,"",VLOOKUP($A169,'Annex 2 Designated EHV charges'!$D:$O,12,FALSE)),"")</f>
        <v/>
      </c>
      <c r="H169" s="103" t="str">
        <f>IFERROR(IF(VLOOKUP($A169,'Annex 2 Designated EHV charges'!$D:$P,13,FALSE)=0,"",VLOOKUP($A169,'Annex 2 Designated EHV charges'!$D:$P,13,FALSE)),"")</f>
        <v/>
      </c>
    </row>
    <row r="170" spans="1:8" x14ac:dyDescent="0.2">
      <c r="A170" s="100" t="str">
        <f t="array" ref="A170">IFERROR(INDEX('Annex 2 Designated EHV charges'!$D$11:$D$259, MATCH(0, IF(ISBLANK('Annex 2 Designated EHV charges'!$D$11:$D$259),1, COUNTIF(A$4:$A169, 'Annex 2 Designated EHV charges'!$D$11:$D$259)), 0)),"")</f>
        <v/>
      </c>
      <c r="B170" s="99" t="str">
        <f>IF($A170="","",VLOOKUP($A170,'Annex 2 Designated EHV charges'!$D:$O,2,0))</f>
        <v/>
      </c>
      <c r="C170" s="100" t="str">
        <f>IF($A170="","",VLOOKUP($A170,'Annex 2 Designated EHV charges'!$D:$O,3,0))</f>
        <v/>
      </c>
      <c r="D170" s="99" t="str">
        <f>IF($A170="","",VLOOKUP($A170,'Annex 2 Designated EHV charges'!$D:$O,4,0))</f>
        <v/>
      </c>
      <c r="E170" s="101" t="str">
        <f>IFERROR(IF(VLOOKUP($A170,'Annex 2 Designated EHV charges'!$D:$O,10,FALSE)=0,"",VLOOKUP($A170,'Annex 2 Designated EHV charges'!$D:$O,10,FALSE)),"")</f>
        <v/>
      </c>
      <c r="F170" s="102" t="str">
        <f>IFERROR(IF(VLOOKUP($A170,'Annex 2 Designated EHV charges'!$D:$O,11,FALSE)=0,"",VLOOKUP($A170,'Annex 2 Designated EHV charges'!$D:$O,11,FALSE)),"")</f>
        <v/>
      </c>
      <c r="G170" s="103" t="str">
        <f>IFERROR(IF(VLOOKUP($A170,'Annex 2 Designated EHV charges'!$D:$O,12,FALSE)=0,"",VLOOKUP($A170,'Annex 2 Designated EHV charges'!$D:$O,12,FALSE)),"")</f>
        <v/>
      </c>
      <c r="H170" s="103" t="str">
        <f>IFERROR(IF(VLOOKUP($A170,'Annex 2 Designated EHV charges'!$D:$P,13,FALSE)=0,"",VLOOKUP($A170,'Annex 2 Designated EHV charges'!$D:$P,13,FALSE)),"")</f>
        <v/>
      </c>
    </row>
    <row r="171" spans="1:8" x14ac:dyDescent="0.2">
      <c r="A171" s="100" t="str">
        <f t="array" ref="A171">IFERROR(INDEX('Annex 2 Designated EHV charges'!$D$11:$D$259, MATCH(0, IF(ISBLANK('Annex 2 Designated EHV charges'!$D$11:$D$259),1, COUNTIF(A$4:$A170, 'Annex 2 Designated EHV charges'!$D$11:$D$259)), 0)),"")</f>
        <v/>
      </c>
      <c r="B171" s="99" t="str">
        <f>IF($A171="","",VLOOKUP($A171,'Annex 2 Designated EHV charges'!$D:$O,2,0))</f>
        <v/>
      </c>
      <c r="C171" s="100" t="str">
        <f>IF($A171="","",VLOOKUP($A171,'Annex 2 Designated EHV charges'!$D:$O,3,0))</f>
        <v/>
      </c>
      <c r="D171" s="99" t="str">
        <f>IF($A171="","",VLOOKUP($A171,'Annex 2 Designated EHV charges'!$D:$O,4,0))</f>
        <v/>
      </c>
      <c r="E171" s="101" t="str">
        <f>IFERROR(IF(VLOOKUP($A171,'Annex 2 Designated EHV charges'!$D:$O,10,FALSE)=0,"",VLOOKUP($A171,'Annex 2 Designated EHV charges'!$D:$O,10,FALSE)),"")</f>
        <v/>
      </c>
      <c r="F171" s="102" t="str">
        <f>IFERROR(IF(VLOOKUP($A171,'Annex 2 Designated EHV charges'!$D:$O,11,FALSE)=0,"",VLOOKUP($A171,'Annex 2 Designated EHV charges'!$D:$O,11,FALSE)),"")</f>
        <v/>
      </c>
      <c r="G171" s="103" t="str">
        <f>IFERROR(IF(VLOOKUP($A171,'Annex 2 Designated EHV charges'!$D:$O,12,FALSE)=0,"",VLOOKUP($A171,'Annex 2 Designated EHV charges'!$D:$O,12,FALSE)),"")</f>
        <v/>
      </c>
      <c r="H171" s="103" t="str">
        <f>IFERROR(IF(VLOOKUP($A171,'Annex 2 Designated EHV charges'!$D:$P,13,FALSE)=0,"",VLOOKUP($A171,'Annex 2 Designated EHV charges'!$D:$P,13,FALSE)),"")</f>
        <v/>
      </c>
    </row>
    <row r="172" spans="1:8" x14ac:dyDescent="0.2">
      <c r="A172" s="100" t="str">
        <f t="array" ref="A172">IFERROR(INDEX('Annex 2 Designated EHV charges'!$D$11:$D$259, MATCH(0, IF(ISBLANK('Annex 2 Designated EHV charges'!$D$11:$D$259),1, COUNTIF(A$4:$A171, 'Annex 2 Designated EHV charges'!$D$11:$D$259)), 0)),"")</f>
        <v/>
      </c>
      <c r="B172" s="99" t="str">
        <f>IF($A172="","",VLOOKUP($A172,'Annex 2 Designated EHV charges'!$D:$O,2,0))</f>
        <v/>
      </c>
      <c r="C172" s="100" t="str">
        <f>IF($A172="","",VLOOKUP($A172,'Annex 2 Designated EHV charges'!$D:$O,3,0))</f>
        <v/>
      </c>
      <c r="D172" s="99" t="str">
        <f>IF($A172="","",VLOOKUP($A172,'Annex 2 Designated EHV charges'!$D:$O,4,0))</f>
        <v/>
      </c>
      <c r="E172" s="101" t="str">
        <f>IFERROR(IF(VLOOKUP($A172,'Annex 2 Designated EHV charges'!$D:$O,10,FALSE)=0,"",VLOOKUP($A172,'Annex 2 Designated EHV charges'!$D:$O,10,FALSE)),"")</f>
        <v/>
      </c>
      <c r="F172" s="102" t="str">
        <f>IFERROR(IF(VLOOKUP($A172,'Annex 2 Designated EHV charges'!$D:$O,11,FALSE)=0,"",VLOOKUP($A172,'Annex 2 Designated EHV charges'!$D:$O,11,FALSE)),"")</f>
        <v/>
      </c>
      <c r="G172" s="103" t="str">
        <f>IFERROR(IF(VLOOKUP($A172,'Annex 2 Designated EHV charges'!$D:$O,12,FALSE)=0,"",VLOOKUP($A172,'Annex 2 Designated EHV charges'!$D:$O,12,FALSE)),"")</f>
        <v/>
      </c>
      <c r="H172" s="103" t="str">
        <f>IFERROR(IF(VLOOKUP($A172,'Annex 2 Designated EHV charges'!$D:$P,13,FALSE)=0,"",VLOOKUP($A172,'Annex 2 Designated EHV charges'!$D:$P,13,FALSE)),"")</f>
        <v/>
      </c>
    </row>
    <row r="173" spans="1:8" x14ac:dyDescent="0.2">
      <c r="A173" s="100" t="str">
        <f t="array" ref="A173">IFERROR(INDEX('Annex 2 Designated EHV charges'!$D$11:$D$259, MATCH(0, IF(ISBLANK('Annex 2 Designated EHV charges'!$D$11:$D$259),1, COUNTIF(A$4:$A172, 'Annex 2 Designated EHV charges'!$D$11:$D$259)), 0)),"")</f>
        <v/>
      </c>
      <c r="B173" s="99" t="str">
        <f>IF($A173="","",VLOOKUP($A173,'Annex 2 Designated EHV charges'!$D:$O,2,0))</f>
        <v/>
      </c>
      <c r="C173" s="100" t="str">
        <f>IF($A173="","",VLOOKUP($A173,'Annex 2 Designated EHV charges'!$D:$O,3,0))</f>
        <v/>
      </c>
      <c r="D173" s="99" t="str">
        <f>IF($A173="","",VLOOKUP($A173,'Annex 2 Designated EHV charges'!$D:$O,4,0))</f>
        <v/>
      </c>
      <c r="E173" s="101" t="str">
        <f>IFERROR(IF(VLOOKUP($A173,'Annex 2 Designated EHV charges'!$D:$O,10,FALSE)=0,"",VLOOKUP($A173,'Annex 2 Designated EHV charges'!$D:$O,10,FALSE)),"")</f>
        <v/>
      </c>
      <c r="F173" s="102" t="str">
        <f>IFERROR(IF(VLOOKUP($A173,'Annex 2 Designated EHV charges'!$D:$O,11,FALSE)=0,"",VLOOKUP($A173,'Annex 2 Designated EHV charges'!$D:$O,11,FALSE)),"")</f>
        <v/>
      </c>
      <c r="G173" s="103" t="str">
        <f>IFERROR(IF(VLOOKUP($A173,'Annex 2 Designated EHV charges'!$D:$O,12,FALSE)=0,"",VLOOKUP($A173,'Annex 2 Designated EHV charges'!$D:$O,12,FALSE)),"")</f>
        <v/>
      </c>
      <c r="H173" s="103" t="str">
        <f>IFERROR(IF(VLOOKUP($A173,'Annex 2 Designated EHV charges'!$D:$P,13,FALSE)=0,"",VLOOKUP($A173,'Annex 2 Designated EHV charges'!$D:$P,13,FALSE)),"")</f>
        <v/>
      </c>
    </row>
    <row r="174" spans="1:8" x14ac:dyDescent="0.2">
      <c r="A174" s="100" t="str">
        <f t="array" ref="A174">IFERROR(INDEX('Annex 2 Designated EHV charges'!$D$11:$D$259, MATCH(0, IF(ISBLANK('Annex 2 Designated EHV charges'!$D$11:$D$259),1, COUNTIF(A$4:$A173, 'Annex 2 Designated EHV charges'!$D$11:$D$259)), 0)),"")</f>
        <v/>
      </c>
      <c r="B174" s="99" t="str">
        <f>IF($A174="","",VLOOKUP($A174,'Annex 2 Designated EHV charges'!$D:$O,2,0))</f>
        <v/>
      </c>
      <c r="C174" s="100" t="str">
        <f>IF($A174="","",VLOOKUP($A174,'Annex 2 Designated EHV charges'!$D:$O,3,0))</f>
        <v/>
      </c>
      <c r="D174" s="99" t="str">
        <f>IF($A174="","",VLOOKUP($A174,'Annex 2 Designated EHV charges'!$D:$O,4,0))</f>
        <v/>
      </c>
      <c r="E174" s="101" t="str">
        <f>IFERROR(IF(VLOOKUP($A174,'Annex 2 Designated EHV charges'!$D:$O,10,FALSE)=0,"",VLOOKUP($A174,'Annex 2 Designated EHV charges'!$D:$O,10,FALSE)),"")</f>
        <v/>
      </c>
      <c r="F174" s="102" t="str">
        <f>IFERROR(IF(VLOOKUP($A174,'Annex 2 Designated EHV charges'!$D:$O,11,FALSE)=0,"",VLOOKUP($A174,'Annex 2 Designated EHV charges'!$D:$O,11,FALSE)),"")</f>
        <v/>
      </c>
      <c r="G174" s="103" t="str">
        <f>IFERROR(IF(VLOOKUP($A174,'Annex 2 Designated EHV charges'!$D:$O,12,FALSE)=0,"",VLOOKUP($A174,'Annex 2 Designated EHV charges'!$D:$O,12,FALSE)),"")</f>
        <v/>
      </c>
      <c r="H174" s="103" t="str">
        <f>IFERROR(IF(VLOOKUP($A174,'Annex 2 Designated EHV charges'!$D:$P,13,FALSE)=0,"",VLOOKUP($A174,'Annex 2 Designated EHV charges'!$D:$P,13,FALSE)),"")</f>
        <v/>
      </c>
    </row>
    <row r="175" spans="1:8" x14ac:dyDescent="0.2">
      <c r="A175" s="100" t="str">
        <f t="array" ref="A175">IFERROR(INDEX('Annex 2 Designated EHV charges'!$D$11:$D$259, MATCH(0, IF(ISBLANK('Annex 2 Designated EHV charges'!$D$11:$D$259),1, COUNTIF(A$4:$A174, 'Annex 2 Designated EHV charges'!$D$11:$D$259)), 0)),"")</f>
        <v/>
      </c>
      <c r="B175" s="99" t="str">
        <f>IF($A175="","",VLOOKUP($A175,'Annex 2 Designated EHV charges'!$D:$O,2,0))</f>
        <v/>
      </c>
      <c r="C175" s="100" t="str">
        <f>IF($A175="","",VLOOKUP($A175,'Annex 2 Designated EHV charges'!$D:$O,3,0))</f>
        <v/>
      </c>
      <c r="D175" s="99" t="str">
        <f>IF($A175="","",VLOOKUP($A175,'Annex 2 Designated EHV charges'!$D:$O,4,0))</f>
        <v/>
      </c>
      <c r="E175" s="101" t="str">
        <f>IFERROR(IF(VLOOKUP($A175,'Annex 2 Designated EHV charges'!$D:$O,10,FALSE)=0,"",VLOOKUP($A175,'Annex 2 Designated EHV charges'!$D:$O,10,FALSE)),"")</f>
        <v/>
      </c>
      <c r="F175" s="102" t="str">
        <f>IFERROR(IF(VLOOKUP($A175,'Annex 2 Designated EHV charges'!$D:$O,11,FALSE)=0,"",VLOOKUP($A175,'Annex 2 Designated EHV charges'!$D:$O,11,FALSE)),"")</f>
        <v/>
      </c>
      <c r="G175" s="103" t="str">
        <f>IFERROR(IF(VLOOKUP($A175,'Annex 2 Designated EHV charges'!$D:$O,12,FALSE)=0,"",VLOOKUP($A175,'Annex 2 Designated EHV charges'!$D:$O,12,FALSE)),"")</f>
        <v/>
      </c>
      <c r="H175" s="103" t="str">
        <f>IFERROR(IF(VLOOKUP($A175,'Annex 2 Designated EHV charges'!$D:$P,13,FALSE)=0,"",VLOOKUP($A175,'Annex 2 Designated EHV charges'!$D:$P,13,FALSE)),"")</f>
        <v/>
      </c>
    </row>
    <row r="176" spans="1:8" x14ac:dyDescent="0.2">
      <c r="A176" s="100" t="str">
        <f t="array" ref="A176">IFERROR(INDEX('Annex 2 Designated EHV charges'!$D$11:$D$259, MATCH(0, IF(ISBLANK('Annex 2 Designated EHV charges'!$D$11:$D$259),1, COUNTIF(A$4:$A175, 'Annex 2 Designated EHV charges'!$D$11:$D$259)), 0)),"")</f>
        <v/>
      </c>
      <c r="B176" s="99" t="str">
        <f>IF($A176="","",VLOOKUP($A176,'Annex 2 Designated EHV charges'!$D:$O,2,0))</f>
        <v/>
      </c>
      <c r="C176" s="100" t="str">
        <f>IF($A176="","",VLOOKUP($A176,'Annex 2 Designated EHV charges'!$D:$O,3,0))</f>
        <v/>
      </c>
      <c r="D176" s="99" t="str">
        <f>IF($A176="","",VLOOKUP($A176,'Annex 2 Designated EHV charges'!$D:$O,4,0))</f>
        <v/>
      </c>
      <c r="E176" s="101" t="str">
        <f>IFERROR(IF(VLOOKUP($A176,'Annex 2 Designated EHV charges'!$D:$O,10,FALSE)=0,"",VLOOKUP($A176,'Annex 2 Designated EHV charges'!$D:$O,10,FALSE)),"")</f>
        <v/>
      </c>
      <c r="F176" s="102" t="str">
        <f>IFERROR(IF(VLOOKUP($A176,'Annex 2 Designated EHV charges'!$D:$O,11,FALSE)=0,"",VLOOKUP($A176,'Annex 2 Designated EHV charges'!$D:$O,11,FALSE)),"")</f>
        <v/>
      </c>
      <c r="G176" s="103" t="str">
        <f>IFERROR(IF(VLOOKUP($A176,'Annex 2 Designated EHV charges'!$D:$O,12,FALSE)=0,"",VLOOKUP($A176,'Annex 2 Designated EHV charges'!$D:$O,12,FALSE)),"")</f>
        <v/>
      </c>
      <c r="H176" s="103" t="str">
        <f>IFERROR(IF(VLOOKUP($A176,'Annex 2 Designated EHV charges'!$D:$P,13,FALSE)=0,"",VLOOKUP($A176,'Annex 2 Designated EHV charges'!$D:$P,13,FALSE)),"")</f>
        <v/>
      </c>
    </row>
    <row r="177" spans="1:8" x14ac:dyDescent="0.2">
      <c r="A177" s="100" t="str">
        <f t="array" ref="A177">IFERROR(INDEX('Annex 2 Designated EHV charges'!$D$11:$D$259, MATCH(0, IF(ISBLANK('Annex 2 Designated EHV charges'!$D$11:$D$259),1, COUNTIF(A$4:$A176, 'Annex 2 Designated EHV charges'!$D$11:$D$259)), 0)),"")</f>
        <v/>
      </c>
      <c r="B177" s="99" t="str">
        <f>IF($A177="","",VLOOKUP($A177,'Annex 2 Designated EHV charges'!$D:$O,2,0))</f>
        <v/>
      </c>
      <c r="C177" s="100" t="str">
        <f>IF($A177="","",VLOOKUP($A177,'Annex 2 Designated EHV charges'!$D:$O,3,0))</f>
        <v/>
      </c>
      <c r="D177" s="99" t="str">
        <f>IF($A177="","",VLOOKUP($A177,'Annex 2 Designated EHV charges'!$D:$O,4,0))</f>
        <v/>
      </c>
      <c r="E177" s="101" t="str">
        <f>IFERROR(IF(VLOOKUP($A177,'Annex 2 Designated EHV charges'!$D:$O,10,FALSE)=0,"",VLOOKUP($A177,'Annex 2 Designated EHV charges'!$D:$O,10,FALSE)),"")</f>
        <v/>
      </c>
      <c r="F177" s="102" t="str">
        <f>IFERROR(IF(VLOOKUP($A177,'Annex 2 Designated EHV charges'!$D:$O,11,FALSE)=0,"",VLOOKUP($A177,'Annex 2 Designated EHV charges'!$D:$O,11,FALSE)),"")</f>
        <v/>
      </c>
      <c r="G177" s="103" t="str">
        <f>IFERROR(IF(VLOOKUP($A177,'Annex 2 Designated EHV charges'!$D:$O,12,FALSE)=0,"",VLOOKUP($A177,'Annex 2 Designated EHV charges'!$D:$O,12,FALSE)),"")</f>
        <v/>
      </c>
      <c r="H177" s="103" t="str">
        <f>IFERROR(IF(VLOOKUP($A177,'Annex 2 Designated EHV charges'!$D:$P,13,FALSE)=0,"",VLOOKUP($A177,'Annex 2 Designated EHV charges'!$D:$P,13,FALSE)),"")</f>
        <v/>
      </c>
    </row>
    <row r="178" spans="1:8" x14ac:dyDescent="0.2">
      <c r="A178" s="100" t="str">
        <f t="array" ref="A178">IFERROR(INDEX('Annex 2 Designated EHV charges'!$D$11:$D$259, MATCH(0, IF(ISBLANK('Annex 2 Designated EHV charges'!$D$11:$D$259),1, COUNTIF(A$4:$A177, 'Annex 2 Designated EHV charges'!$D$11:$D$259)), 0)),"")</f>
        <v/>
      </c>
      <c r="B178" s="99" t="str">
        <f>IF($A178="","",VLOOKUP($A178,'Annex 2 Designated EHV charges'!$D:$O,2,0))</f>
        <v/>
      </c>
      <c r="C178" s="100" t="str">
        <f>IF($A178="","",VLOOKUP($A178,'Annex 2 Designated EHV charges'!$D:$O,3,0))</f>
        <v/>
      </c>
      <c r="D178" s="99" t="str">
        <f>IF($A178="","",VLOOKUP($A178,'Annex 2 Designated EHV charges'!$D:$O,4,0))</f>
        <v/>
      </c>
      <c r="E178" s="101" t="str">
        <f>IFERROR(IF(VLOOKUP($A178,'Annex 2 Designated EHV charges'!$D:$O,10,FALSE)=0,"",VLOOKUP($A178,'Annex 2 Designated EHV charges'!$D:$O,10,FALSE)),"")</f>
        <v/>
      </c>
      <c r="F178" s="102" t="str">
        <f>IFERROR(IF(VLOOKUP($A178,'Annex 2 Designated EHV charges'!$D:$O,11,FALSE)=0,"",VLOOKUP($A178,'Annex 2 Designated EHV charges'!$D:$O,11,FALSE)),"")</f>
        <v/>
      </c>
      <c r="G178" s="103" t="str">
        <f>IFERROR(IF(VLOOKUP($A178,'Annex 2 Designated EHV charges'!$D:$O,12,FALSE)=0,"",VLOOKUP($A178,'Annex 2 Designated EHV charges'!$D:$O,12,FALSE)),"")</f>
        <v/>
      </c>
      <c r="H178" s="103" t="str">
        <f>IFERROR(IF(VLOOKUP($A178,'Annex 2 Designated EHV charges'!$D:$P,13,FALSE)=0,"",VLOOKUP($A178,'Annex 2 Designated EHV charges'!$D:$P,13,FALSE)),"")</f>
        <v/>
      </c>
    </row>
    <row r="179" spans="1:8" x14ac:dyDescent="0.2">
      <c r="A179" s="100" t="str">
        <f t="array" ref="A179">IFERROR(INDEX('Annex 2 Designated EHV charges'!$D$11:$D$259, MATCH(0, IF(ISBLANK('Annex 2 Designated EHV charges'!$D$11:$D$259),1, COUNTIF(A$4:$A178, 'Annex 2 Designated EHV charges'!$D$11:$D$259)), 0)),"")</f>
        <v/>
      </c>
      <c r="B179" s="99" t="str">
        <f>IF($A179="","",VLOOKUP($A179,'Annex 2 Designated EHV charges'!$D:$O,2,0))</f>
        <v/>
      </c>
      <c r="C179" s="100" t="str">
        <f>IF($A179="","",VLOOKUP($A179,'Annex 2 Designated EHV charges'!$D:$O,3,0))</f>
        <v/>
      </c>
      <c r="D179" s="99" t="str">
        <f>IF($A179="","",VLOOKUP($A179,'Annex 2 Designated EHV charges'!$D:$O,4,0))</f>
        <v/>
      </c>
      <c r="E179" s="101" t="str">
        <f>IFERROR(IF(VLOOKUP($A179,'Annex 2 Designated EHV charges'!$D:$O,10,FALSE)=0,"",VLOOKUP($A179,'Annex 2 Designated EHV charges'!$D:$O,10,FALSE)),"")</f>
        <v/>
      </c>
      <c r="F179" s="102" t="str">
        <f>IFERROR(IF(VLOOKUP($A179,'Annex 2 Designated EHV charges'!$D:$O,11,FALSE)=0,"",VLOOKUP($A179,'Annex 2 Designated EHV charges'!$D:$O,11,FALSE)),"")</f>
        <v/>
      </c>
      <c r="G179" s="103" t="str">
        <f>IFERROR(IF(VLOOKUP($A179,'Annex 2 Designated EHV charges'!$D:$O,12,FALSE)=0,"",VLOOKUP($A179,'Annex 2 Designated EHV charges'!$D:$O,12,FALSE)),"")</f>
        <v/>
      </c>
      <c r="H179" s="103" t="str">
        <f>IFERROR(IF(VLOOKUP($A179,'Annex 2 Designated EHV charges'!$D:$P,13,FALSE)=0,"",VLOOKUP($A179,'Annex 2 Designated EHV charges'!$D:$P,13,FALSE)),"")</f>
        <v/>
      </c>
    </row>
    <row r="180" spans="1:8" x14ac:dyDescent="0.2">
      <c r="A180" s="100" t="str">
        <f t="array" ref="A180">IFERROR(INDEX('Annex 2 Designated EHV charges'!$D$11:$D$259, MATCH(0, IF(ISBLANK('Annex 2 Designated EHV charges'!$D$11:$D$259),1, COUNTIF(A$4:$A179, 'Annex 2 Designated EHV charges'!$D$11:$D$259)), 0)),"")</f>
        <v/>
      </c>
      <c r="B180" s="99" t="str">
        <f>IF($A180="","",VLOOKUP($A180,'Annex 2 Designated EHV charges'!$D:$O,2,0))</f>
        <v/>
      </c>
      <c r="C180" s="100" t="str">
        <f>IF($A180="","",VLOOKUP($A180,'Annex 2 Designated EHV charges'!$D:$O,3,0))</f>
        <v/>
      </c>
      <c r="D180" s="99" t="str">
        <f>IF($A180="","",VLOOKUP($A180,'Annex 2 Designated EHV charges'!$D:$O,4,0))</f>
        <v/>
      </c>
      <c r="E180" s="101" t="str">
        <f>IFERROR(IF(VLOOKUP($A180,'Annex 2 Designated EHV charges'!$D:$O,10,FALSE)=0,"",VLOOKUP($A180,'Annex 2 Designated EHV charges'!$D:$O,10,FALSE)),"")</f>
        <v/>
      </c>
      <c r="F180" s="102" t="str">
        <f>IFERROR(IF(VLOOKUP($A180,'Annex 2 Designated EHV charges'!$D:$O,11,FALSE)=0,"",VLOOKUP($A180,'Annex 2 Designated EHV charges'!$D:$O,11,FALSE)),"")</f>
        <v/>
      </c>
      <c r="G180" s="103" t="str">
        <f>IFERROR(IF(VLOOKUP($A180,'Annex 2 Designated EHV charges'!$D:$O,12,FALSE)=0,"",VLOOKUP($A180,'Annex 2 Designated EHV charges'!$D:$O,12,FALSE)),"")</f>
        <v/>
      </c>
      <c r="H180" s="103" t="str">
        <f>IFERROR(IF(VLOOKUP($A180,'Annex 2 Designated EHV charges'!$D:$P,13,FALSE)=0,"",VLOOKUP($A180,'Annex 2 Designated EHV charges'!$D:$P,13,FALSE)),"")</f>
        <v/>
      </c>
    </row>
    <row r="181" spans="1:8" x14ac:dyDescent="0.2">
      <c r="A181" s="100" t="str">
        <f t="array" ref="A181">IFERROR(INDEX('Annex 2 Designated EHV charges'!$D$11:$D$259, MATCH(0, IF(ISBLANK('Annex 2 Designated EHV charges'!$D$11:$D$259),1, COUNTIF(A$4:$A180, 'Annex 2 Designated EHV charges'!$D$11:$D$259)), 0)),"")</f>
        <v/>
      </c>
      <c r="B181" s="99" t="str">
        <f>IF($A181="","",VLOOKUP($A181,'Annex 2 Designated EHV charges'!$D:$O,2,0))</f>
        <v/>
      </c>
      <c r="C181" s="100" t="str">
        <f>IF($A181="","",VLOOKUP($A181,'Annex 2 Designated EHV charges'!$D:$O,3,0))</f>
        <v/>
      </c>
      <c r="D181" s="99" t="str">
        <f>IF($A181="","",VLOOKUP($A181,'Annex 2 Designated EHV charges'!$D:$O,4,0))</f>
        <v/>
      </c>
      <c r="E181" s="101" t="str">
        <f>IFERROR(IF(VLOOKUP($A181,'Annex 2 Designated EHV charges'!$D:$O,10,FALSE)=0,"",VLOOKUP($A181,'Annex 2 Designated EHV charges'!$D:$O,10,FALSE)),"")</f>
        <v/>
      </c>
      <c r="F181" s="102" t="str">
        <f>IFERROR(IF(VLOOKUP($A181,'Annex 2 Designated EHV charges'!$D:$O,11,FALSE)=0,"",VLOOKUP($A181,'Annex 2 Designated EHV charges'!$D:$O,11,FALSE)),"")</f>
        <v/>
      </c>
      <c r="G181" s="103" t="str">
        <f>IFERROR(IF(VLOOKUP($A181,'Annex 2 Designated EHV charges'!$D:$O,12,FALSE)=0,"",VLOOKUP($A181,'Annex 2 Designated EHV charges'!$D:$O,12,FALSE)),"")</f>
        <v/>
      </c>
      <c r="H181" s="103" t="str">
        <f>IFERROR(IF(VLOOKUP($A181,'Annex 2 Designated EHV charges'!$D:$P,13,FALSE)=0,"",VLOOKUP($A181,'Annex 2 Designated EHV charges'!$D:$P,13,FALSE)),"")</f>
        <v/>
      </c>
    </row>
    <row r="182" spans="1:8" x14ac:dyDescent="0.2">
      <c r="A182" s="100" t="str">
        <f t="array" ref="A182">IFERROR(INDEX('Annex 2 Designated EHV charges'!$D$11:$D$259, MATCH(0, IF(ISBLANK('Annex 2 Designated EHV charges'!$D$11:$D$259),1, COUNTIF(A$4:$A181, 'Annex 2 Designated EHV charges'!$D$11:$D$259)), 0)),"")</f>
        <v/>
      </c>
      <c r="B182" s="99" t="str">
        <f>IF($A182="","",VLOOKUP($A182,'Annex 2 Designated EHV charges'!$D:$O,2,0))</f>
        <v/>
      </c>
      <c r="C182" s="100" t="str">
        <f>IF($A182="","",VLOOKUP($A182,'Annex 2 Designated EHV charges'!$D:$O,3,0))</f>
        <v/>
      </c>
      <c r="D182" s="99" t="str">
        <f>IF($A182="","",VLOOKUP($A182,'Annex 2 Designated EHV charges'!$D:$O,4,0))</f>
        <v/>
      </c>
      <c r="E182" s="101" t="str">
        <f>IFERROR(IF(VLOOKUP($A182,'Annex 2 Designated EHV charges'!$D:$O,10,FALSE)=0,"",VLOOKUP($A182,'Annex 2 Designated EHV charges'!$D:$O,10,FALSE)),"")</f>
        <v/>
      </c>
      <c r="F182" s="102" t="str">
        <f>IFERROR(IF(VLOOKUP($A182,'Annex 2 Designated EHV charges'!$D:$O,11,FALSE)=0,"",VLOOKUP($A182,'Annex 2 Designated EHV charges'!$D:$O,11,FALSE)),"")</f>
        <v/>
      </c>
      <c r="G182" s="103" t="str">
        <f>IFERROR(IF(VLOOKUP($A182,'Annex 2 Designated EHV charges'!$D:$O,12,FALSE)=0,"",VLOOKUP($A182,'Annex 2 Designated EHV charges'!$D:$O,12,FALSE)),"")</f>
        <v/>
      </c>
      <c r="H182" s="103" t="str">
        <f>IFERROR(IF(VLOOKUP($A182,'Annex 2 Designated EHV charges'!$D:$P,13,FALSE)=0,"",VLOOKUP($A182,'Annex 2 Designated EHV charges'!$D:$P,13,FALSE)),"")</f>
        <v/>
      </c>
    </row>
    <row r="183" spans="1:8" x14ac:dyDescent="0.2">
      <c r="A183" s="100" t="str">
        <f t="array" ref="A183">IFERROR(INDEX('Annex 2 Designated EHV charges'!$D$11:$D$259, MATCH(0, IF(ISBLANK('Annex 2 Designated EHV charges'!$D$11:$D$259),1, COUNTIF(A$4:$A182, 'Annex 2 Designated EHV charges'!$D$11:$D$259)), 0)),"")</f>
        <v/>
      </c>
      <c r="B183" s="99" t="str">
        <f>IF($A183="","",VLOOKUP($A183,'Annex 2 Designated EHV charges'!$D:$O,2,0))</f>
        <v/>
      </c>
      <c r="C183" s="100" t="str">
        <f>IF($A183="","",VLOOKUP($A183,'Annex 2 Designated EHV charges'!$D:$O,3,0))</f>
        <v/>
      </c>
      <c r="D183" s="99" t="str">
        <f>IF($A183="","",VLOOKUP($A183,'Annex 2 Designated EHV charges'!$D:$O,4,0))</f>
        <v/>
      </c>
      <c r="E183" s="101" t="str">
        <f>IFERROR(IF(VLOOKUP($A183,'Annex 2 Designated EHV charges'!$D:$O,10,FALSE)=0,"",VLOOKUP($A183,'Annex 2 Designated EHV charges'!$D:$O,10,FALSE)),"")</f>
        <v/>
      </c>
      <c r="F183" s="102" t="str">
        <f>IFERROR(IF(VLOOKUP($A183,'Annex 2 Designated EHV charges'!$D:$O,11,FALSE)=0,"",VLOOKUP($A183,'Annex 2 Designated EHV charges'!$D:$O,11,FALSE)),"")</f>
        <v/>
      </c>
      <c r="G183" s="103" t="str">
        <f>IFERROR(IF(VLOOKUP($A183,'Annex 2 Designated EHV charges'!$D:$O,12,FALSE)=0,"",VLOOKUP($A183,'Annex 2 Designated EHV charges'!$D:$O,12,FALSE)),"")</f>
        <v/>
      </c>
      <c r="H183" s="103" t="str">
        <f>IFERROR(IF(VLOOKUP($A183,'Annex 2 Designated EHV charges'!$D:$P,13,FALSE)=0,"",VLOOKUP($A183,'Annex 2 Designated EHV charges'!$D:$P,13,FALSE)),"")</f>
        <v/>
      </c>
    </row>
    <row r="184" spans="1:8" x14ac:dyDescent="0.2">
      <c r="A184" s="100" t="str">
        <f t="array" ref="A184">IFERROR(INDEX('Annex 2 Designated EHV charges'!$D$11:$D$259, MATCH(0, IF(ISBLANK('Annex 2 Designated EHV charges'!$D$11:$D$259),1, COUNTIF(A$4:$A183, 'Annex 2 Designated EHV charges'!$D$11:$D$259)), 0)),"")</f>
        <v/>
      </c>
      <c r="B184" s="99" t="str">
        <f>IF($A184="","",VLOOKUP($A184,'Annex 2 Designated EHV charges'!$D:$O,2,0))</f>
        <v/>
      </c>
      <c r="C184" s="100" t="str">
        <f>IF($A184="","",VLOOKUP($A184,'Annex 2 Designated EHV charges'!$D:$O,3,0))</f>
        <v/>
      </c>
      <c r="D184" s="99" t="str">
        <f>IF($A184="","",VLOOKUP($A184,'Annex 2 Designated EHV charges'!$D:$O,4,0))</f>
        <v/>
      </c>
      <c r="E184" s="101" t="str">
        <f>IFERROR(IF(VLOOKUP($A184,'Annex 2 Designated EHV charges'!$D:$O,10,FALSE)=0,"",VLOOKUP($A184,'Annex 2 Designated EHV charges'!$D:$O,10,FALSE)),"")</f>
        <v/>
      </c>
      <c r="F184" s="102" t="str">
        <f>IFERROR(IF(VLOOKUP($A184,'Annex 2 Designated EHV charges'!$D:$O,11,FALSE)=0,"",VLOOKUP($A184,'Annex 2 Designated EHV charges'!$D:$O,11,FALSE)),"")</f>
        <v/>
      </c>
      <c r="G184" s="103" t="str">
        <f>IFERROR(IF(VLOOKUP($A184,'Annex 2 Designated EHV charges'!$D:$O,12,FALSE)=0,"",VLOOKUP($A184,'Annex 2 Designated EHV charges'!$D:$O,12,FALSE)),"")</f>
        <v/>
      </c>
      <c r="H184" s="103" t="str">
        <f>IFERROR(IF(VLOOKUP($A184,'Annex 2 Designated EHV charges'!$D:$P,13,FALSE)=0,"",VLOOKUP($A184,'Annex 2 Designated EHV charges'!$D:$P,13,FALSE)),"")</f>
        <v/>
      </c>
    </row>
    <row r="185" spans="1:8" x14ac:dyDescent="0.2">
      <c r="A185" s="100" t="str">
        <f t="array" ref="A185">IFERROR(INDEX('Annex 2 Designated EHV charges'!$D$11:$D$259, MATCH(0, IF(ISBLANK('Annex 2 Designated EHV charges'!$D$11:$D$259),1, COUNTIF(A$4:$A184, 'Annex 2 Designated EHV charges'!$D$11:$D$259)), 0)),"")</f>
        <v/>
      </c>
      <c r="B185" s="99" t="str">
        <f>IF($A185="","",VLOOKUP($A185,'Annex 2 Designated EHV charges'!$D:$O,2,0))</f>
        <v/>
      </c>
      <c r="C185" s="100" t="str">
        <f>IF($A185="","",VLOOKUP($A185,'Annex 2 Designated EHV charges'!$D:$O,3,0))</f>
        <v/>
      </c>
      <c r="D185" s="99" t="str">
        <f>IF($A185="","",VLOOKUP($A185,'Annex 2 Designated EHV charges'!$D:$O,4,0))</f>
        <v/>
      </c>
      <c r="E185" s="101" t="str">
        <f>IFERROR(IF(VLOOKUP($A185,'Annex 2 Designated EHV charges'!$D:$O,10,FALSE)=0,"",VLOOKUP($A185,'Annex 2 Designated EHV charges'!$D:$O,10,FALSE)),"")</f>
        <v/>
      </c>
      <c r="F185" s="102" t="str">
        <f>IFERROR(IF(VLOOKUP($A185,'Annex 2 Designated EHV charges'!$D:$O,11,FALSE)=0,"",VLOOKUP($A185,'Annex 2 Designated EHV charges'!$D:$O,11,FALSE)),"")</f>
        <v/>
      </c>
      <c r="G185" s="103" t="str">
        <f>IFERROR(IF(VLOOKUP($A185,'Annex 2 Designated EHV charges'!$D:$O,12,FALSE)=0,"",VLOOKUP($A185,'Annex 2 Designated EHV charges'!$D:$O,12,FALSE)),"")</f>
        <v/>
      </c>
      <c r="H185" s="103" t="str">
        <f>IFERROR(IF(VLOOKUP($A185,'Annex 2 Designated EHV charges'!$D:$P,13,FALSE)=0,"",VLOOKUP($A185,'Annex 2 Designated EHV charges'!$D:$P,13,FALSE)),"")</f>
        <v/>
      </c>
    </row>
    <row r="186" spans="1:8" x14ac:dyDescent="0.2">
      <c r="A186" s="100" t="str">
        <f t="array" ref="A186">IFERROR(INDEX('Annex 2 Designated EHV charges'!$D$11:$D$259, MATCH(0, IF(ISBLANK('Annex 2 Designated EHV charges'!$D$11:$D$259),1, COUNTIF(A$4:$A185, 'Annex 2 Designated EHV charges'!$D$11:$D$259)), 0)),"")</f>
        <v/>
      </c>
      <c r="B186" s="99" t="str">
        <f>IF($A186="","",VLOOKUP($A186,'Annex 2 Designated EHV charges'!$D:$O,2,0))</f>
        <v/>
      </c>
      <c r="C186" s="100" t="str">
        <f>IF($A186="","",VLOOKUP($A186,'Annex 2 Designated EHV charges'!$D:$O,3,0))</f>
        <v/>
      </c>
      <c r="D186" s="99" t="str">
        <f>IF($A186="","",VLOOKUP($A186,'Annex 2 Designated EHV charges'!$D:$O,4,0))</f>
        <v/>
      </c>
      <c r="E186" s="101" t="str">
        <f>IFERROR(IF(VLOOKUP($A186,'Annex 2 Designated EHV charges'!$D:$O,10,FALSE)=0,"",VLOOKUP($A186,'Annex 2 Designated EHV charges'!$D:$O,10,FALSE)),"")</f>
        <v/>
      </c>
      <c r="F186" s="102" t="str">
        <f>IFERROR(IF(VLOOKUP($A186,'Annex 2 Designated EHV charges'!$D:$O,11,FALSE)=0,"",VLOOKUP($A186,'Annex 2 Designated EHV charges'!$D:$O,11,FALSE)),"")</f>
        <v/>
      </c>
      <c r="G186" s="103" t="str">
        <f>IFERROR(IF(VLOOKUP($A186,'Annex 2 Designated EHV charges'!$D:$O,12,FALSE)=0,"",VLOOKUP($A186,'Annex 2 Designated EHV charges'!$D:$O,12,FALSE)),"")</f>
        <v/>
      </c>
      <c r="H186" s="103" t="str">
        <f>IFERROR(IF(VLOOKUP($A186,'Annex 2 Designated EHV charges'!$D:$P,13,FALSE)=0,"",VLOOKUP($A186,'Annex 2 Designated EHV charges'!$D:$P,13,FALSE)),"")</f>
        <v/>
      </c>
    </row>
    <row r="187" spans="1:8" x14ac:dyDescent="0.2">
      <c r="A187" s="100" t="str">
        <f t="array" ref="A187">IFERROR(INDEX('Annex 2 Designated EHV charges'!$D$11:$D$259, MATCH(0, IF(ISBLANK('Annex 2 Designated EHV charges'!$D$11:$D$259),1, COUNTIF(A$4:$A186, 'Annex 2 Designated EHV charges'!$D$11:$D$259)), 0)),"")</f>
        <v/>
      </c>
      <c r="B187" s="99" t="str">
        <f>IF($A187="","",VLOOKUP($A187,'Annex 2 Designated EHV charges'!$D:$O,2,0))</f>
        <v/>
      </c>
      <c r="C187" s="100" t="str">
        <f>IF($A187="","",VLOOKUP($A187,'Annex 2 Designated EHV charges'!$D:$O,3,0))</f>
        <v/>
      </c>
      <c r="D187" s="99" t="str">
        <f>IF($A187="","",VLOOKUP($A187,'Annex 2 Designated EHV charges'!$D:$O,4,0))</f>
        <v/>
      </c>
      <c r="E187" s="101" t="str">
        <f>IFERROR(IF(VLOOKUP($A187,'Annex 2 Designated EHV charges'!$D:$O,10,FALSE)=0,"",VLOOKUP($A187,'Annex 2 Designated EHV charges'!$D:$O,10,FALSE)),"")</f>
        <v/>
      </c>
      <c r="F187" s="102" t="str">
        <f>IFERROR(IF(VLOOKUP($A187,'Annex 2 Designated EHV charges'!$D:$O,11,FALSE)=0,"",VLOOKUP($A187,'Annex 2 Designated EHV charges'!$D:$O,11,FALSE)),"")</f>
        <v/>
      </c>
      <c r="G187" s="103" t="str">
        <f>IFERROR(IF(VLOOKUP($A187,'Annex 2 Designated EHV charges'!$D:$O,12,FALSE)=0,"",VLOOKUP($A187,'Annex 2 Designated EHV charges'!$D:$O,12,FALSE)),"")</f>
        <v/>
      </c>
      <c r="H187" s="103" t="str">
        <f>IFERROR(IF(VLOOKUP($A187,'Annex 2 Designated EHV charges'!$D:$P,13,FALSE)=0,"",VLOOKUP($A187,'Annex 2 Designated EHV charges'!$D:$P,13,FALSE)),"")</f>
        <v/>
      </c>
    </row>
    <row r="188" spans="1:8" x14ac:dyDescent="0.2">
      <c r="A188" s="100" t="str">
        <f t="array" ref="A188">IFERROR(INDEX('Annex 2 Designated EHV charges'!$D$11:$D$259, MATCH(0, IF(ISBLANK('Annex 2 Designated EHV charges'!$D$11:$D$259),1, COUNTIF(A$4:$A187, 'Annex 2 Designated EHV charges'!$D$11:$D$259)), 0)),"")</f>
        <v/>
      </c>
      <c r="B188" s="99" t="str">
        <f>IF($A188="","",VLOOKUP($A188,'Annex 2 Designated EHV charges'!$D:$O,2,0))</f>
        <v/>
      </c>
      <c r="C188" s="100" t="str">
        <f>IF($A188="","",VLOOKUP($A188,'Annex 2 Designated EHV charges'!$D:$O,3,0))</f>
        <v/>
      </c>
      <c r="D188" s="99" t="str">
        <f>IF($A188="","",VLOOKUP($A188,'Annex 2 Designated EHV charges'!$D:$O,4,0))</f>
        <v/>
      </c>
      <c r="E188" s="101" t="str">
        <f>IFERROR(IF(VLOOKUP($A188,'Annex 2 Designated EHV charges'!$D:$O,10,FALSE)=0,"",VLOOKUP($A188,'Annex 2 Designated EHV charges'!$D:$O,10,FALSE)),"")</f>
        <v/>
      </c>
      <c r="F188" s="102" t="str">
        <f>IFERROR(IF(VLOOKUP($A188,'Annex 2 Designated EHV charges'!$D:$O,11,FALSE)=0,"",VLOOKUP($A188,'Annex 2 Designated EHV charges'!$D:$O,11,FALSE)),"")</f>
        <v/>
      </c>
      <c r="G188" s="103" t="str">
        <f>IFERROR(IF(VLOOKUP($A188,'Annex 2 Designated EHV charges'!$D:$O,12,FALSE)=0,"",VLOOKUP($A188,'Annex 2 Designated EHV charges'!$D:$O,12,FALSE)),"")</f>
        <v/>
      </c>
      <c r="H188" s="103" t="str">
        <f>IFERROR(IF(VLOOKUP($A188,'Annex 2 Designated EHV charges'!$D:$P,13,FALSE)=0,"",VLOOKUP($A188,'Annex 2 Designated EHV charges'!$D:$P,13,FALSE)),"")</f>
        <v/>
      </c>
    </row>
    <row r="189" spans="1:8" x14ac:dyDescent="0.2">
      <c r="A189" s="100" t="str">
        <f t="array" ref="A189">IFERROR(INDEX('Annex 2 Designated EHV charges'!$D$11:$D$259, MATCH(0, IF(ISBLANK('Annex 2 Designated EHV charges'!$D$11:$D$259),1, COUNTIF(A$4:$A188, 'Annex 2 Designated EHV charges'!$D$11:$D$259)), 0)),"")</f>
        <v/>
      </c>
      <c r="B189" s="99" t="str">
        <f>IF($A189="","",VLOOKUP($A189,'Annex 2 Designated EHV charges'!$D:$O,2,0))</f>
        <v/>
      </c>
      <c r="C189" s="100" t="str">
        <f>IF($A189="","",VLOOKUP($A189,'Annex 2 Designated EHV charges'!$D:$O,3,0))</f>
        <v/>
      </c>
      <c r="D189" s="99" t="str">
        <f>IF($A189="","",VLOOKUP($A189,'Annex 2 Designated EHV charges'!$D:$O,4,0))</f>
        <v/>
      </c>
      <c r="E189" s="101" t="str">
        <f>IFERROR(IF(VLOOKUP($A189,'Annex 2 Designated EHV charges'!$D:$O,10,FALSE)=0,"",VLOOKUP($A189,'Annex 2 Designated EHV charges'!$D:$O,10,FALSE)),"")</f>
        <v/>
      </c>
      <c r="F189" s="102" t="str">
        <f>IFERROR(IF(VLOOKUP($A189,'Annex 2 Designated EHV charges'!$D:$O,11,FALSE)=0,"",VLOOKUP($A189,'Annex 2 Designated EHV charges'!$D:$O,11,FALSE)),"")</f>
        <v/>
      </c>
      <c r="G189" s="103" t="str">
        <f>IFERROR(IF(VLOOKUP($A189,'Annex 2 Designated EHV charges'!$D:$O,12,FALSE)=0,"",VLOOKUP($A189,'Annex 2 Designated EHV charges'!$D:$O,12,FALSE)),"")</f>
        <v/>
      </c>
      <c r="H189" s="103" t="str">
        <f>IFERROR(IF(VLOOKUP($A189,'Annex 2 Designated EHV charges'!$D:$P,13,FALSE)=0,"",VLOOKUP($A189,'Annex 2 Designated EHV charges'!$D:$P,13,FALSE)),"")</f>
        <v/>
      </c>
    </row>
    <row r="190" spans="1:8" x14ac:dyDescent="0.2">
      <c r="A190" s="100" t="str">
        <f t="array" ref="A190">IFERROR(INDEX('Annex 2 Designated EHV charges'!$D$11:$D$259, MATCH(0, IF(ISBLANK('Annex 2 Designated EHV charges'!$D$11:$D$259),1, COUNTIF(A$4:$A189, 'Annex 2 Designated EHV charges'!$D$11:$D$259)), 0)),"")</f>
        <v/>
      </c>
      <c r="B190" s="99" t="str">
        <f>IF($A190="","",VLOOKUP($A190,'Annex 2 Designated EHV charges'!$D:$O,2,0))</f>
        <v/>
      </c>
      <c r="C190" s="100" t="str">
        <f>IF($A190="","",VLOOKUP($A190,'Annex 2 Designated EHV charges'!$D:$O,3,0))</f>
        <v/>
      </c>
      <c r="D190" s="99" t="str">
        <f>IF($A190="","",VLOOKUP($A190,'Annex 2 Designated EHV charges'!$D:$O,4,0))</f>
        <v/>
      </c>
      <c r="E190" s="101" t="str">
        <f>IFERROR(IF(VLOOKUP($A190,'Annex 2 Designated EHV charges'!$D:$O,10,FALSE)=0,"",VLOOKUP($A190,'Annex 2 Designated EHV charges'!$D:$O,10,FALSE)),"")</f>
        <v/>
      </c>
      <c r="F190" s="102" t="str">
        <f>IFERROR(IF(VLOOKUP($A190,'Annex 2 Designated EHV charges'!$D:$O,11,FALSE)=0,"",VLOOKUP($A190,'Annex 2 Designated EHV charges'!$D:$O,11,FALSE)),"")</f>
        <v/>
      </c>
      <c r="G190" s="103" t="str">
        <f>IFERROR(IF(VLOOKUP($A190,'Annex 2 Designated EHV charges'!$D:$O,12,FALSE)=0,"",VLOOKUP($A190,'Annex 2 Designated EHV charges'!$D:$O,12,FALSE)),"")</f>
        <v/>
      </c>
      <c r="H190" s="103" t="str">
        <f>IFERROR(IF(VLOOKUP($A190,'Annex 2 Designated EHV charges'!$D:$P,13,FALSE)=0,"",VLOOKUP($A190,'Annex 2 Designated EHV charges'!$D:$P,13,FALSE)),"")</f>
        <v/>
      </c>
    </row>
    <row r="191" spans="1:8" x14ac:dyDescent="0.2">
      <c r="A191" s="100" t="str">
        <f t="array" ref="A191">IFERROR(INDEX('Annex 2 Designated EHV charges'!$D$11:$D$259, MATCH(0, IF(ISBLANK('Annex 2 Designated EHV charges'!$D$11:$D$259),1, COUNTIF(A$4:$A190, 'Annex 2 Designated EHV charges'!$D$11:$D$259)), 0)),"")</f>
        <v/>
      </c>
      <c r="B191" s="99" t="str">
        <f>IF($A191="","",VLOOKUP($A191,'Annex 2 Designated EHV charges'!$D:$O,2,0))</f>
        <v/>
      </c>
      <c r="C191" s="100" t="str">
        <f>IF($A191="","",VLOOKUP($A191,'Annex 2 Designated EHV charges'!$D:$O,3,0))</f>
        <v/>
      </c>
      <c r="D191" s="99" t="str">
        <f>IF($A191="","",VLOOKUP($A191,'Annex 2 Designated EHV charges'!$D:$O,4,0))</f>
        <v/>
      </c>
      <c r="E191" s="101" t="str">
        <f>IFERROR(IF(VLOOKUP($A191,'Annex 2 Designated EHV charges'!$D:$O,10,FALSE)=0,"",VLOOKUP($A191,'Annex 2 Designated EHV charges'!$D:$O,10,FALSE)),"")</f>
        <v/>
      </c>
      <c r="F191" s="102" t="str">
        <f>IFERROR(IF(VLOOKUP($A191,'Annex 2 Designated EHV charges'!$D:$O,11,FALSE)=0,"",VLOOKUP($A191,'Annex 2 Designated EHV charges'!$D:$O,11,FALSE)),"")</f>
        <v/>
      </c>
      <c r="G191" s="103" t="str">
        <f>IFERROR(IF(VLOOKUP($A191,'Annex 2 Designated EHV charges'!$D:$O,12,FALSE)=0,"",VLOOKUP($A191,'Annex 2 Designated EHV charges'!$D:$O,12,FALSE)),"")</f>
        <v/>
      </c>
      <c r="H191" s="103" t="str">
        <f>IFERROR(IF(VLOOKUP($A191,'Annex 2 Designated EHV charges'!$D:$P,13,FALSE)=0,"",VLOOKUP($A191,'Annex 2 Designated EHV charges'!$D:$P,13,FALSE)),"")</f>
        <v/>
      </c>
    </row>
    <row r="192" spans="1:8" x14ac:dyDescent="0.2">
      <c r="A192" s="100" t="str">
        <f t="array" ref="A192">IFERROR(INDEX('Annex 2 Designated EHV charges'!$D$11:$D$259, MATCH(0, IF(ISBLANK('Annex 2 Designated EHV charges'!$D$11:$D$259),1, COUNTIF(A$4:$A191, 'Annex 2 Designated EHV charges'!$D$11:$D$259)), 0)),"")</f>
        <v/>
      </c>
      <c r="B192" s="99" t="str">
        <f>IF($A192="","",VLOOKUP($A192,'Annex 2 Designated EHV charges'!$D:$O,2,0))</f>
        <v/>
      </c>
      <c r="C192" s="100" t="str">
        <f>IF($A192="","",VLOOKUP($A192,'Annex 2 Designated EHV charges'!$D:$O,3,0))</f>
        <v/>
      </c>
      <c r="D192" s="99" t="str">
        <f>IF($A192="","",VLOOKUP($A192,'Annex 2 Designated EHV charges'!$D:$O,4,0))</f>
        <v/>
      </c>
      <c r="E192" s="101" t="str">
        <f>IFERROR(IF(VLOOKUP($A192,'Annex 2 Designated EHV charges'!$D:$O,10,FALSE)=0,"",VLOOKUP($A192,'Annex 2 Designated EHV charges'!$D:$O,10,FALSE)),"")</f>
        <v/>
      </c>
      <c r="F192" s="102" t="str">
        <f>IFERROR(IF(VLOOKUP($A192,'Annex 2 Designated EHV charges'!$D:$O,11,FALSE)=0,"",VLOOKUP($A192,'Annex 2 Designated EHV charges'!$D:$O,11,FALSE)),"")</f>
        <v/>
      </c>
      <c r="G192" s="103" t="str">
        <f>IFERROR(IF(VLOOKUP($A192,'Annex 2 Designated EHV charges'!$D:$O,12,FALSE)=0,"",VLOOKUP($A192,'Annex 2 Designated EHV charges'!$D:$O,12,FALSE)),"")</f>
        <v/>
      </c>
      <c r="H192" s="103" t="str">
        <f>IFERROR(IF(VLOOKUP($A192,'Annex 2 Designated EHV charges'!$D:$P,13,FALSE)=0,"",VLOOKUP($A192,'Annex 2 Designated EHV charges'!$D:$P,13,FALSE)),"")</f>
        <v/>
      </c>
    </row>
    <row r="193" spans="1:8" x14ac:dyDescent="0.2">
      <c r="A193" s="100" t="str">
        <f t="array" ref="A193">IFERROR(INDEX('Annex 2 Designated EHV charges'!$D$11:$D$259, MATCH(0, IF(ISBLANK('Annex 2 Designated EHV charges'!$D$11:$D$259),1, COUNTIF(A$4:$A192, 'Annex 2 Designated EHV charges'!$D$11:$D$259)), 0)),"")</f>
        <v/>
      </c>
      <c r="B193" s="99" t="str">
        <f>IF($A193="","",VLOOKUP($A193,'Annex 2 Designated EHV charges'!$D:$O,2,0))</f>
        <v/>
      </c>
      <c r="C193" s="100" t="str">
        <f>IF($A193="","",VLOOKUP($A193,'Annex 2 Designated EHV charges'!$D:$O,3,0))</f>
        <v/>
      </c>
      <c r="D193" s="99" t="str">
        <f>IF($A193="","",VLOOKUP($A193,'Annex 2 Designated EHV charges'!$D:$O,4,0))</f>
        <v/>
      </c>
      <c r="E193" s="101" t="str">
        <f>IFERROR(IF(VLOOKUP($A193,'Annex 2 Designated EHV charges'!$D:$O,10,FALSE)=0,"",VLOOKUP($A193,'Annex 2 Designated EHV charges'!$D:$O,10,FALSE)),"")</f>
        <v/>
      </c>
      <c r="F193" s="102" t="str">
        <f>IFERROR(IF(VLOOKUP($A193,'Annex 2 Designated EHV charges'!$D:$O,11,FALSE)=0,"",VLOOKUP($A193,'Annex 2 Designated EHV charges'!$D:$O,11,FALSE)),"")</f>
        <v/>
      </c>
      <c r="G193" s="103" t="str">
        <f>IFERROR(IF(VLOOKUP($A193,'Annex 2 Designated EHV charges'!$D:$O,12,FALSE)=0,"",VLOOKUP($A193,'Annex 2 Designated EHV charges'!$D:$O,12,FALSE)),"")</f>
        <v/>
      </c>
      <c r="H193" s="103" t="str">
        <f>IFERROR(IF(VLOOKUP($A193,'Annex 2 Designated EHV charges'!$D:$P,13,FALSE)=0,"",VLOOKUP($A193,'Annex 2 Designated EHV charges'!$D:$P,13,FALSE)),"")</f>
        <v/>
      </c>
    </row>
    <row r="194" spans="1:8" x14ac:dyDescent="0.2">
      <c r="A194" s="100" t="str">
        <f t="array" ref="A194">IFERROR(INDEX('Annex 2 Designated EHV charges'!$D$11:$D$259, MATCH(0, IF(ISBLANK('Annex 2 Designated EHV charges'!$D$11:$D$259),1, COUNTIF(A$4:$A193, 'Annex 2 Designated EHV charges'!$D$11:$D$259)), 0)),"")</f>
        <v/>
      </c>
      <c r="B194" s="99" t="str">
        <f>IF($A194="","",VLOOKUP($A194,'Annex 2 Designated EHV charges'!$D:$O,2,0))</f>
        <v/>
      </c>
      <c r="C194" s="100" t="str">
        <f>IF($A194="","",VLOOKUP($A194,'Annex 2 Designated EHV charges'!$D:$O,3,0))</f>
        <v/>
      </c>
      <c r="D194" s="99" t="str">
        <f>IF($A194="","",VLOOKUP($A194,'Annex 2 Designated EHV charges'!$D:$O,4,0))</f>
        <v/>
      </c>
      <c r="E194" s="101" t="str">
        <f>IFERROR(IF(VLOOKUP($A194,'Annex 2 Designated EHV charges'!$D:$O,10,FALSE)=0,"",VLOOKUP($A194,'Annex 2 Designated EHV charges'!$D:$O,10,FALSE)),"")</f>
        <v/>
      </c>
      <c r="F194" s="102" t="str">
        <f>IFERROR(IF(VLOOKUP($A194,'Annex 2 Designated EHV charges'!$D:$O,11,FALSE)=0,"",VLOOKUP($A194,'Annex 2 Designated EHV charges'!$D:$O,11,FALSE)),"")</f>
        <v/>
      </c>
      <c r="G194" s="103" t="str">
        <f>IFERROR(IF(VLOOKUP($A194,'Annex 2 Designated EHV charges'!$D:$O,12,FALSE)=0,"",VLOOKUP($A194,'Annex 2 Designated EHV charges'!$D:$O,12,FALSE)),"")</f>
        <v/>
      </c>
      <c r="H194" s="103" t="str">
        <f>IFERROR(IF(VLOOKUP($A194,'Annex 2 Designated EHV charges'!$D:$P,13,FALSE)=0,"",VLOOKUP($A194,'Annex 2 Designated EHV charges'!$D:$P,13,FALSE)),"")</f>
        <v/>
      </c>
    </row>
    <row r="195" spans="1:8" x14ac:dyDescent="0.2">
      <c r="A195" s="100" t="str">
        <f t="array" ref="A195">IFERROR(INDEX('Annex 2 Designated EHV charges'!$D$11:$D$259, MATCH(0, IF(ISBLANK('Annex 2 Designated EHV charges'!$D$11:$D$259),1, COUNTIF(A$4:$A194, 'Annex 2 Designated EHV charges'!$D$11:$D$259)), 0)),"")</f>
        <v/>
      </c>
      <c r="B195" s="99" t="str">
        <f>IF($A195="","",VLOOKUP($A195,'Annex 2 Designated EHV charges'!$D:$O,2,0))</f>
        <v/>
      </c>
      <c r="C195" s="100" t="str">
        <f>IF($A195="","",VLOOKUP($A195,'Annex 2 Designated EHV charges'!$D:$O,3,0))</f>
        <v/>
      </c>
      <c r="D195" s="99" t="str">
        <f>IF($A195="","",VLOOKUP($A195,'Annex 2 Designated EHV charges'!$D:$O,4,0))</f>
        <v/>
      </c>
      <c r="E195" s="101" t="str">
        <f>IFERROR(IF(VLOOKUP($A195,'Annex 2 Designated EHV charges'!$D:$O,10,FALSE)=0,"",VLOOKUP($A195,'Annex 2 Designated EHV charges'!$D:$O,10,FALSE)),"")</f>
        <v/>
      </c>
      <c r="F195" s="102" t="str">
        <f>IFERROR(IF(VLOOKUP($A195,'Annex 2 Designated EHV charges'!$D:$O,11,FALSE)=0,"",VLOOKUP($A195,'Annex 2 Designated EHV charges'!$D:$O,11,FALSE)),"")</f>
        <v/>
      </c>
      <c r="G195" s="103" t="str">
        <f>IFERROR(IF(VLOOKUP($A195,'Annex 2 Designated EHV charges'!$D:$O,12,FALSE)=0,"",VLOOKUP($A195,'Annex 2 Designated EHV charges'!$D:$O,12,FALSE)),"")</f>
        <v/>
      </c>
      <c r="H195" s="103" t="str">
        <f>IFERROR(IF(VLOOKUP($A195,'Annex 2 Designated EHV charges'!$D:$P,13,FALSE)=0,"",VLOOKUP($A195,'Annex 2 Designated EHV charges'!$D:$P,13,FALSE)),"")</f>
        <v/>
      </c>
    </row>
    <row r="196" spans="1:8" x14ac:dyDescent="0.2">
      <c r="A196" s="100" t="str">
        <f t="array" ref="A196">IFERROR(INDEX('Annex 2 Designated EHV charges'!$D$11:$D$259, MATCH(0, IF(ISBLANK('Annex 2 Designated EHV charges'!$D$11:$D$259),1, COUNTIF(A$4:$A195, 'Annex 2 Designated EHV charges'!$D$11:$D$259)), 0)),"")</f>
        <v/>
      </c>
      <c r="B196" s="99" t="str">
        <f>IF($A196="","",VLOOKUP($A196,'Annex 2 Designated EHV charges'!$D:$O,2,0))</f>
        <v/>
      </c>
      <c r="C196" s="100" t="str">
        <f>IF($A196="","",VLOOKUP($A196,'Annex 2 Designated EHV charges'!$D:$O,3,0))</f>
        <v/>
      </c>
      <c r="D196" s="99" t="str">
        <f>IF($A196="","",VLOOKUP($A196,'Annex 2 Designated EHV charges'!$D:$O,4,0))</f>
        <v/>
      </c>
      <c r="E196" s="101" t="str">
        <f>IFERROR(IF(VLOOKUP($A196,'Annex 2 Designated EHV charges'!$D:$O,10,FALSE)=0,"",VLOOKUP($A196,'Annex 2 Designated EHV charges'!$D:$O,10,FALSE)),"")</f>
        <v/>
      </c>
      <c r="F196" s="102" t="str">
        <f>IFERROR(IF(VLOOKUP($A196,'Annex 2 Designated EHV charges'!$D:$O,11,FALSE)=0,"",VLOOKUP($A196,'Annex 2 Designated EHV charges'!$D:$O,11,FALSE)),"")</f>
        <v/>
      </c>
      <c r="G196" s="103" t="str">
        <f>IFERROR(IF(VLOOKUP($A196,'Annex 2 Designated EHV charges'!$D:$O,12,FALSE)=0,"",VLOOKUP($A196,'Annex 2 Designated EHV charges'!$D:$O,12,FALSE)),"")</f>
        <v/>
      </c>
      <c r="H196" s="103" t="str">
        <f>IFERROR(IF(VLOOKUP($A196,'Annex 2 Designated EHV charges'!$D:$P,13,FALSE)=0,"",VLOOKUP($A196,'Annex 2 Designated EHV charges'!$D:$P,13,FALSE)),"")</f>
        <v/>
      </c>
    </row>
    <row r="197" spans="1:8" x14ac:dyDescent="0.2">
      <c r="A197" s="100" t="str">
        <f t="array" ref="A197">IFERROR(INDEX('Annex 2 Designated EHV charges'!$D$11:$D$259, MATCH(0, IF(ISBLANK('Annex 2 Designated EHV charges'!$D$11:$D$259),1, COUNTIF(A$4:$A196, 'Annex 2 Designated EHV charges'!$D$11:$D$259)), 0)),"")</f>
        <v/>
      </c>
      <c r="B197" s="99" t="str">
        <f>IF($A197="","",VLOOKUP($A197,'Annex 2 Designated EHV charges'!$D:$O,2,0))</f>
        <v/>
      </c>
      <c r="C197" s="100" t="str">
        <f>IF($A197="","",VLOOKUP($A197,'Annex 2 Designated EHV charges'!$D:$O,3,0))</f>
        <v/>
      </c>
      <c r="D197" s="99" t="str">
        <f>IF($A197="","",VLOOKUP($A197,'Annex 2 Designated EHV charges'!$D:$O,4,0))</f>
        <v/>
      </c>
      <c r="E197" s="101" t="str">
        <f>IFERROR(IF(VLOOKUP($A197,'Annex 2 Designated EHV charges'!$D:$O,10,FALSE)=0,"",VLOOKUP($A197,'Annex 2 Designated EHV charges'!$D:$O,10,FALSE)),"")</f>
        <v/>
      </c>
      <c r="F197" s="102" t="str">
        <f>IFERROR(IF(VLOOKUP($A197,'Annex 2 Designated EHV charges'!$D:$O,11,FALSE)=0,"",VLOOKUP($A197,'Annex 2 Designated EHV charges'!$D:$O,11,FALSE)),"")</f>
        <v/>
      </c>
      <c r="G197" s="103" t="str">
        <f>IFERROR(IF(VLOOKUP($A197,'Annex 2 Designated EHV charges'!$D:$O,12,FALSE)=0,"",VLOOKUP($A197,'Annex 2 Designated EHV charges'!$D:$O,12,FALSE)),"")</f>
        <v/>
      </c>
      <c r="H197" s="103" t="str">
        <f>IFERROR(IF(VLOOKUP($A197,'Annex 2 Designated EHV charges'!$D:$P,13,FALSE)=0,"",VLOOKUP($A197,'Annex 2 Designated EHV charges'!$D:$P,13,FALSE)),"")</f>
        <v/>
      </c>
    </row>
    <row r="198" spans="1:8" x14ac:dyDescent="0.2">
      <c r="A198" s="100" t="str">
        <f t="array" ref="A198">IFERROR(INDEX('Annex 2 Designated EHV charges'!$D$11:$D$259, MATCH(0, IF(ISBLANK('Annex 2 Designated EHV charges'!$D$11:$D$259),1, COUNTIF(A$4:$A197, 'Annex 2 Designated EHV charges'!$D$11:$D$259)), 0)),"")</f>
        <v/>
      </c>
      <c r="B198" s="99" t="str">
        <f>IF($A198="","",VLOOKUP($A198,'Annex 2 Designated EHV charges'!$D:$O,2,0))</f>
        <v/>
      </c>
      <c r="C198" s="100" t="str">
        <f>IF($A198="","",VLOOKUP($A198,'Annex 2 Designated EHV charges'!$D:$O,3,0))</f>
        <v/>
      </c>
      <c r="D198" s="99" t="str">
        <f>IF($A198="","",VLOOKUP($A198,'Annex 2 Designated EHV charges'!$D:$O,4,0))</f>
        <v/>
      </c>
      <c r="E198" s="101" t="str">
        <f>IFERROR(IF(VLOOKUP($A198,'Annex 2 Designated EHV charges'!$D:$O,10,FALSE)=0,"",VLOOKUP($A198,'Annex 2 Designated EHV charges'!$D:$O,10,FALSE)),"")</f>
        <v/>
      </c>
      <c r="F198" s="102" t="str">
        <f>IFERROR(IF(VLOOKUP($A198,'Annex 2 Designated EHV charges'!$D:$O,11,FALSE)=0,"",VLOOKUP($A198,'Annex 2 Designated EHV charges'!$D:$O,11,FALSE)),"")</f>
        <v/>
      </c>
      <c r="G198" s="103" t="str">
        <f>IFERROR(IF(VLOOKUP($A198,'Annex 2 Designated EHV charges'!$D:$O,12,FALSE)=0,"",VLOOKUP($A198,'Annex 2 Designated EHV charges'!$D:$O,12,FALSE)),"")</f>
        <v/>
      </c>
      <c r="H198" s="103" t="str">
        <f>IFERROR(IF(VLOOKUP($A198,'Annex 2 Designated EHV charges'!$D:$P,13,FALSE)=0,"",VLOOKUP($A198,'Annex 2 Designated EHV charges'!$D:$P,13,FALSE)),"")</f>
        <v/>
      </c>
    </row>
    <row r="199" spans="1:8" x14ac:dyDescent="0.2">
      <c r="A199" s="100" t="str">
        <f t="array" ref="A199">IFERROR(INDEX('Annex 2 Designated EHV charges'!$D$11:$D$259, MATCH(0, IF(ISBLANK('Annex 2 Designated EHV charges'!$D$11:$D$259),1, COUNTIF(A$4:$A198, 'Annex 2 Designated EHV charges'!$D$11:$D$259)), 0)),"")</f>
        <v/>
      </c>
      <c r="B199" s="99" t="str">
        <f>IF($A199="","",VLOOKUP($A199,'Annex 2 Designated EHV charges'!$D:$O,2,0))</f>
        <v/>
      </c>
      <c r="C199" s="100" t="str">
        <f>IF($A199="","",VLOOKUP($A199,'Annex 2 Designated EHV charges'!$D:$O,3,0))</f>
        <v/>
      </c>
      <c r="D199" s="99" t="str">
        <f>IF($A199="","",VLOOKUP($A199,'Annex 2 Designated EHV charges'!$D:$O,4,0))</f>
        <v/>
      </c>
      <c r="E199" s="101" t="str">
        <f>IFERROR(IF(VLOOKUP($A199,'Annex 2 Designated EHV charges'!$D:$O,10,FALSE)=0,"",VLOOKUP($A199,'Annex 2 Designated EHV charges'!$D:$O,10,FALSE)),"")</f>
        <v/>
      </c>
      <c r="F199" s="102" t="str">
        <f>IFERROR(IF(VLOOKUP($A199,'Annex 2 Designated EHV charges'!$D:$O,11,FALSE)=0,"",VLOOKUP($A199,'Annex 2 Designated EHV charges'!$D:$O,11,FALSE)),"")</f>
        <v/>
      </c>
      <c r="G199" s="103" t="str">
        <f>IFERROR(IF(VLOOKUP($A199,'Annex 2 Designated EHV charges'!$D:$O,12,FALSE)=0,"",VLOOKUP($A199,'Annex 2 Designated EHV charges'!$D:$O,12,FALSE)),"")</f>
        <v/>
      </c>
      <c r="H199" s="103" t="str">
        <f>IFERROR(IF(VLOOKUP($A199,'Annex 2 Designated EHV charges'!$D:$P,13,FALSE)=0,"",VLOOKUP($A199,'Annex 2 Designated EHV charges'!$D:$P,13,FALSE)),"")</f>
        <v/>
      </c>
    </row>
    <row r="200" spans="1:8" x14ac:dyDescent="0.2">
      <c r="A200" s="100" t="str">
        <f t="array" ref="A200">IFERROR(INDEX('Annex 2 Designated EHV charges'!$D$11:$D$259, MATCH(0, IF(ISBLANK('Annex 2 Designated EHV charges'!$D$11:$D$259),1, COUNTIF(A$4:$A199, 'Annex 2 Designated EHV charges'!$D$11:$D$259)), 0)),"")</f>
        <v/>
      </c>
      <c r="B200" s="99" t="str">
        <f>IF($A200="","",VLOOKUP($A200,'Annex 2 Designated EHV charges'!$D:$O,2,0))</f>
        <v/>
      </c>
      <c r="C200" s="100" t="str">
        <f>IF($A200="","",VLOOKUP($A200,'Annex 2 Designated EHV charges'!$D:$O,3,0))</f>
        <v/>
      </c>
      <c r="D200" s="99" t="str">
        <f>IF($A200="","",VLOOKUP($A200,'Annex 2 Designated EHV charges'!$D:$O,4,0))</f>
        <v/>
      </c>
      <c r="E200" s="101" t="str">
        <f>IFERROR(IF(VLOOKUP($A200,'Annex 2 Designated EHV charges'!$D:$O,10,FALSE)=0,"",VLOOKUP($A200,'Annex 2 Designated EHV charges'!$D:$O,10,FALSE)),"")</f>
        <v/>
      </c>
      <c r="F200" s="102" t="str">
        <f>IFERROR(IF(VLOOKUP($A200,'Annex 2 Designated EHV charges'!$D:$O,11,FALSE)=0,"",VLOOKUP($A200,'Annex 2 Designated EHV charges'!$D:$O,11,FALSE)),"")</f>
        <v/>
      </c>
      <c r="G200" s="103" t="str">
        <f>IFERROR(IF(VLOOKUP($A200,'Annex 2 Designated EHV charges'!$D:$O,12,FALSE)=0,"",VLOOKUP($A200,'Annex 2 Designated EHV charges'!$D:$O,12,FALSE)),"")</f>
        <v/>
      </c>
      <c r="H200" s="103" t="str">
        <f>IFERROR(IF(VLOOKUP($A200,'Annex 2 Designated EHV charges'!$D:$P,13,FALSE)=0,"",VLOOKUP($A200,'Annex 2 Designated EHV charges'!$D:$P,13,FALSE)),"")</f>
        <v/>
      </c>
    </row>
    <row r="201" spans="1:8" x14ac:dyDescent="0.2">
      <c r="A201" s="100" t="str">
        <f t="array" ref="A201">IFERROR(INDEX('Annex 2 Designated EHV charges'!$D$11:$D$259, MATCH(0, IF(ISBLANK('Annex 2 Designated EHV charges'!$D$11:$D$259),1, COUNTIF(A$4:$A200, 'Annex 2 Designated EHV charges'!$D$11:$D$259)), 0)),"")</f>
        <v/>
      </c>
      <c r="B201" s="99" t="str">
        <f>IF($A201="","",VLOOKUP($A201,'Annex 2 Designated EHV charges'!$D:$O,2,0))</f>
        <v/>
      </c>
      <c r="C201" s="100" t="str">
        <f>IF($A201="","",VLOOKUP($A201,'Annex 2 Designated EHV charges'!$D:$O,3,0))</f>
        <v/>
      </c>
      <c r="D201" s="99" t="str">
        <f>IF($A201="","",VLOOKUP($A201,'Annex 2 Designated EHV charges'!$D:$O,4,0))</f>
        <v/>
      </c>
      <c r="E201" s="101" t="str">
        <f>IFERROR(IF(VLOOKUP($A201,'Annex 2 Designated EHV charges'!$D:$O,10,FALSE)=0,"",VLOOKUP($A201,'Annex 2 Designated EHV charges'!$D:$O,10,FALSE)),"")</f>
        <v/>
      </c>
      <c r="F201" s="102" t="str">
        <f>IFERROR(IF(VLOOKUP($A201,'Annex 2 Designated EHV charges'!$D:$O,11,FALSE)=0,"",VLOOKUP($A201,'Annex 2 Designated EHV charges'!$D:$O,11,FALSE)),"")</f>
        <v/>
      </c>
      <c r="G201" s="103" t="str">
        <f>IFERROR(IF(VLOOKUP($A201,'Annex 2 Designated EHV charges'!$D:$O,12,FALSE)=0,"",VLOOKUP($A201,'Annex 2 Designated EHV charges'!$D:$O,12,FALSE)),"")</f>
        <v/>
      </c>
      <c r="H201" s="103" t="str">
        <f>IFERROR(IF(VLOOKUP($A201,'Annex 2 Designated EHV charges'!$D:$P,13,FALSE)=0,"",VLOOKUP($A201,'Annex 2 Designated EHV charges'!$D:$P,13,FALSE)),"")</f>
        <v/>
      </c>
    </row>
    <row r="202" spans="1:8" x14ac:dyDescent="0.2">
      <c r="A202" s="100" t="str">
        <f t="array" ref="A202">IFERROR(INDEX('Annex 2 Designated EHV charges'!$D$11:$D$259, MATCH(0, IF(ISBLANK('Annex 2 Designated EHV charges'!$D$11:$D$259),1, COUNTIF(A$4:$A201, 'Annex 2 Designated EHV charges'!$D$11:$D$259)), 0)),"")</f>
        <v/>
      </c>
      <c r="B202" s="99" t="str">
        <f>IF($A202="","",VLOOKUP($A202,'Annex 2 Designated EHV charges'!$D:$O,2,0))</f>
        <v/>
      </c>
      <c r="C202" s="100" t="str">
        <f>IF($A202="","",VLOOKUP($A202,'Annex 2 Designated EHV charges'!$D:$O,3,0))</f>
        <v/>
      </c>
      <c r="D202" s="99" t="str">
        <f>IF($A202="","",VLOOKUP($A202,'Annex 2 Designated EHV charges'!$D:$O,4,0))</f>
        <v/>
      </c>
      <c r="E202" s="101" t="str">
        <f>IFERROR(IF(VLOOKUP($A202,'Annex 2 Designated EHV charges'!$D:$O,10,FALSE)=0,"",VLOOKUP($A202,'Annex 2 Designated EHV charges'!$D:$O,10,FALSE)),"")</f>
        <v/>
      </c>
      <c r="F202" s="102" t="str">
        <f>IFERROR(IF(VLOOKUP($A202,'Annex 2 Designated EHV charges'!$D:$O,11,FALSE)=0,"",VLOOKUP($A202,'Annex 2 Designated EHV charges'!$D:$O,11,FALSE)),"")</f>
        <v/>
      </c>
      <c r="G202" s="103" t="str">
        <f>IFERROR(IF(VLOOKUP($A202,'Annex 2 Designated EHV charges'!$D:$O,12,FALSE)=0,"",VLOOKUP($A202,'Annex 2 Designated EHV charges'!$D:$O,12,FALSE)),"")</f>
        <v/>
      </c>
      <c r="H202" s="103" t="str">
        <f>IFERROR(IF(VLOOKUP($A202,'Annex 2 Designated EHV charges'!$D:$P,13,FALSE)=0,"",VLOOKUP($A202,'Annex 2 Designated EHV charges'!$D:$P,13,FALSE)),"")</f>
        <v/>
      </c>
    </row>
    <row r="203" spans="1:8" x14ac:dyDescent="0.2">
      <c r="A203" s="100" t="str">
        <f t="array" ref="A203">IFERROR(INDEX('Annex 2 Designated EHV charges'!$D$11:$D$259, MATCH(0, IF(ISBLANK('Annex 2 Designated EHV charges'!$D$11:$D$259),1, COUNTIF(A$4:$A202, 'Annex 2 Designated EHV charges'!$D$11:$D$259)), 0)),"")</f>
        <v/>
      </c>
      <c r="B203" s="99" t="str">
        <f>IF($A203="","",VLOOKUP($A203,'Annex 2 Designated EHV charges'!$D:$O,2,0))</f>
        <v/>
      </c>
      <c r="C203" s="100" t="str">
        <f>IF($A203="","",VLOOKUP($A203,'Annex 2 Designated EHV charges'!$D:$O,3,0))</f>
        <v/>
      </c>
      <c r="D203" s="99" t="str">
        <f>IF($A203="","",VLOOKUP($A203,'Annex 2 Designated EHV charges'!$D:$O,4,0))</f>
        <v/>
      </c>
      <c r="E203" s="101" t="str">
        <f>IFERROR(IF(VLOOKUP($A203,'Annex 2 Designated EHV charges'!$D:$O,10,FALSE)=0,"",VLOOKUP($A203,'Annex 2 Designated EHV charges'!$D:$O,10,FALSE)),"")</f>
        <v/>
      </c>
      <c r="F203" s="102" t="str">
        <f>IFERROR(IF(VLOOKUP($A203,'Annex 2 Designated EHV charges'!$D:$O,11,FALSE)=0,"",VLOOKUP($A203,'Annex 2 Designated EHV charges'!$D:$O,11,FALSE)),"")</f>
        <v/>
      </c>
      <c r="G203" s="103" t="str">
        <f>IFERROR(IF(VLOOKUP($A203,'Annex 2 Designated EHV charges'!$D:$O,12,FALSE)=0,"",VLOOKUP($A203,'Annex 2 Designated EHV charges'!$D:$O,12,FALSE)),"")</f>
        <v/>
      </c>
      <c r="H203" s="103" t="str">
        <f>IFERROR(IF(VLOOKUP($A203,'Annex 2 Designated EHV charges'!$D:$P,13,FALSE)=0,"",VLOOKUP($A203,'Annex 2 Designated EHV charges'!$D:$P,13,FALSE)),"")</f>
        <v/>
      </c>
    </row>
    <row r="204" spans="1:8" x14ac:dyDescent="0.2">
      <c r="A204" s="100" t="str">
        <f t="array" ref="A204">IFERROR(INDEX('Annex 2 Designated EHV charges'!$D$11:$D$259, MATCH(0, IF(ISBLANK('Annex 2 Designated EHV charges'!$D$11:$D$259),1, COUNTIF(A$4:$A203, 'Annex 2 Designated EHV charges'!$D$11:$D$259)), 0)),"")</f>
        <v/>
      </c>
      <c r="B204" s="99" t="str">
        <f>IF($A204="","",VLOOKUP($A204,'Annex 2 Designated EHV charges'!$D:$O,2,0))</f>
        <v/>
      </c>
      <c r="C204" s="100" t="str">
        <f>IF($A204="","",VLOOKUP($A204,'Annex 2 Designated EHV charges'!$D:$O,3,0))</f>
        <v/>
      </c>
      <c r="D204" s="99" t="str">
        <f>IF($A204="","",VLOOKUP($A204,'Annex 2 Designated EHV charges'!$D:$O,4,0))</f>
        <v/>
      </c>
      <c r="E204" s="101" t="str">
        <f>IFERROR(IF(VLOOKUP($A204,'Annex 2 Designated EHV charges'!$D:$O,10,FALSE)=0,"",VLOOKUP($A204,'Annex 2 Designated EHV charges'!$D:$O,10,FALSE)),"")</f>
        <v/>
      </c>
      <c r="F204" s="102" t="str">
        <f>IFERROR(IF(VLOOKUP($A204,'Annex 2 Designated EHV charges'!$D:$O,11,FALSE)=0,"",VLOOKUP($A204,'Annex 2 Designated EHV charges'!$D:$O,11,FALSE)),"")</f>
        <v/>
      </c>
      <c r="G204" s="103" t="str">
        <f>IFERROR(IF(VLOOKUP($A204,'Annex 2 Designated EHV charges'!$D:$O,12,FALSE)=0,"",VLOOKUP($A204,'Annex 2 Designated EHV charges'!$D:$O,12,FALSE)),"")</f>
        <v/>
      </c>
      <c r="H204" s="103" t="str">
        <f>IFERROR(IF(VLOOKUP($A204,'Annex 2 Designated EHV charges'!$D:$P,13,FALSE)=0,"",VLOOKUP($A204,'Annex 2 Designated EHV charges'!$D:$P,13,FALSE)),"")</f>
        <v/>
      </c>
    </row>
    <row r="205" spans="1:8" x14ac:dyDescent="0.2">
      <c r="A205" s="100" t="str">
        <f t="array" ref="A205">IFERROR(INDEX('Annex 2 Designated EHV charges'!$D$11:$D$259, MATCH(0, IF(ISBLANK('Annex 2 Designated EHV charges'!$D$11:$D$259),1, COUNTIF(A$4:$A204, 'Annex 2 Designated EHV charges'!$D$11:$D$259)), 0)),"")</f>
        <v/>
      </c>
      <c r="B205" s="99" t="str">
        <f>IF($A205="","",VLOOKUP($A205,'Annex 2 Designated EHV charges'!$D:$O,2,0))</f>
        <v/>
      </c>
      <c r="C205" s="100" t="str">
        <f>IF($A205="","",VLOOKUP($A205,'Annex 2 Designated EHV charges'!$D:$O,3,0))</f>
        <v/>
      </c>
      <c r="D205" s="99" t="str">
        <f>IF($A205="","",VLOOKUP($A205,'Annex 2 Designated EHV charges'!$D:$O,4,0))</f>
        <v/>
      </c>
      <c r="E205" s="101" t="str">
        <f>IFERROR(IF(VLOOKUP($A205,'Annex 2 Designated EHV charges'!$D:$O,10,FALSE)=0,"",VLOOKUP($A205,'Annex 2 Designated EHV charges'!$D:$O,10,FALSE)),"")</f>
        <v/>
      </c>
      <c r="F205" s="102" t="str">
        <f>IFERROR(IF(VLOOKUP($A205,'Annex 2 Designated EHV charges'!$D:$O,11,FALSE)=0,"",VLOOKUP($A205,'Annex 2 Designated EHV charges'!$D:$O,11,FALSE)),"")</f>
        <v/>
      </c>
      <c r="G205" s="103" t="str">
        <f>IFERROR(IF(VLOOKUP($A205,'Annex 2 Designated EHV charges'!$D:$O,12,FALSE)=0,"",VLOOKUP($A205,'Annex 2 Designated EHV charges'!$D:$O,12,FALSE)),"")</f>
        <v/>
      </c>
      <c r="H205" s="103" t="str">
        <f>IFERROR(IF(VLOOKUP($A205,'Annex 2 Designated EHV charges'!$D:$P,13,FALSE)=0,"",VLOOKUP($A205,'Annex 2 Designated EHV charges'!$D:$P,13,FALSE)),"")</f>
        <v/>
      </c>
    </row>
    <row r="206" spans="1:8" x14ac:dyDescent="0.2">
      <c r="A206" s="100" t="str">
        <f t="array" ref="A206">IFERROR(INDEX('Annex 2 Designated EHV charges'!$D$11:$D$259, MATCH(0, IF(ISBLANK('Annex 2 Designated EHV charges'!$D$11:$D$259),1, COUNTIF(A$4:$A205, 'Annex 2 Designated EHV charges'!$D$11:$D$259)), 0)),"")</f>
        <v/>
      </c>
      <c r="B206" s="99" t="str">
        <f>IF($A206="","",VLOOKUP($A206,'Annex 2 Designated EHV charges'!$D:$O,2,0))</f>
        <v/>
      </c>
      <c r="C206" s="100" t="str">
        <f>IF($A206="","",VLOOKUP($A206,'Annex 2 Designated EHV charges'!$D:$O,3,0))</f>
        <v/>
      </c>
      <c r="D206" s="99" t="str">
        <f>IF($A206="","",VLOOKUP($A206,'Annex 2 Designated EHV charges'!$D:$O,4,0))</f>
        <v/>
      </c>
      <c r="E206" s="101" t="str">
        <f>IFERROR(IF(VLOOKUP($A206,'Annex 2 Designated EHV charges'!$D:$O,10,FALSE)=0,"",VLOOKUP($A206,'Annex 2 Designated EHV charges'!$D:$O,10,FALSE)),"")</f>
        <v/>
      </c>
      <c r="F206" s="102" t="str">
        <f>IFERROR(IF(VLOOKUP($A206,'Annex 2 Designated EHV charges'!$D:$O,11,FALSE)=0,"",VLOOKUP($A206,'Annex 2 Designated EHV charges'!$D:$O,11,FALSE)),"")</f>
        <v/>
      </c>
      <c r="G206" s="103" t="str">
        <f>IFERROR(IF(VLOOKUP($A206,'Annex 2 Designated EHV charges'!$D:$O,12,FALSE)=0,"",VLOOKUP($A206,'Annex 2 Designated EHV charges'!$D:$O,12,FALSE)),"")</f>
        <v/>
      </c>
      <c r="H206" s="103" t="str">
        <f>IFERROR(IF(VLOOKUP($A206,'Annex 2 Designated EHV charges'!$D:$P,13,FALSE)=0,"",VLOOKUP($A206,'Annex 2 Designated EHV charges'!$D:$P,13,FALSE)),"")</f>
        <v/>
      </c>
    </row>
    <row r="207" spans="1:8" x14ac:dyDescent="0.2">
      <c r="A207" s="100" t="str">
        <f t="array" ref="A207">IFERROR(INDEX('Annex 2 Designated EHV charges'!$D$11:$D$259, MATCH(0, IF(ISBLANK('Annex 2 Designated EHV charges'!$D$11:$D$259),1, COUNTIF(A$4:$A206, 'Annex 2 Designated EHV charges'!$D$11:$D$259)), 0)),"")</f>
        <v/>
      </c>
      <c r="B207" s="99" t="str">
        <f>IF($A207="","",VLOOKUP($A207,'Annex 2 Designated EHV charges'!$D:$O,2,0))</f>
        <v/>
      </c>
      <c r="C207" s="100" t="str">
        <f>IF($A207="","",VLOOKUP($A207,'Annex 2 Designated EHV charges'!$D:$O,3,0))</f>
        <v/>
      </c>
      <c r="D207" s="99" t="str">
        <f>IF($A207="","",VLOOKUP($A207,'Annex 2 Designated EHV charges'!$D:$O,4,0))</f>
        <v/>
      </c>
      <c r="E207" s="101" t="str">
        <f>IFERROR(IF(VLOOKUP($A207,'Annex 2 Designated EHV charges'!$D:$O,10,FALSE)=0,"",VLOOKUP($A207,'Annex 2 Designated EHV charges'!$D:$O,10,FALSE)),"")</f>
        <v/>
      </c>
      <c r="F207" s="102" t="str">
        <f>IFERROR(IF(VLOOKUP($A207,'Annex 2 Designated EHV charges'!$D:$O,11,FALSE)=0,"",VLOOKUP($A207,'Annex 2 Designated EHV charges'!$D:$O,11,FALSE)),"")</f>
        <v/>
      </c>
      <c r="G207" s="103" t="str">
        <f>IFERROR(IF(VLOOKUP($A207,'Annex 2 Designated EHV charges'!$D:$O,12,FALSE)=0,"",VLOOKUP($A207,'Annex 2 Designated EHV charges'!$D:$O,12,FALSE)),"")</f>
        <v/>
      </c>
      <c r="H207" s="103" t="str">
        <f>IFERROR(IF(VLOOKUP($A207,'Annex 2 Designated EHV charges'!$D:$P,13,FALSE)=0,"",VLOOKUP($A207,'Annex 2 Designated EHV charges'!$D:$P,13,FALSE)),"")</f>
        <v/>
      </c>
    </row>
    <row r="208" spans="1:8" x14ac:dyDescent="0.2">
      <c r="A208" s="100" t="str">
        <f t="array" ref="A208">IFERROR(INDEX('Annex 2 Designated EHV charges'!$D$11:$D$259, MATCH(0, IF(ISBLANK('Annex 2 Designated EHV charges'!$D$11:$D$259),1, COUNTIF(A$4:$A207, 'Annex 2 Designated EHV charges'!$D$11:$D$259)), 0)),"")</f>
        <v/>
      </c>
      <c r="B208" s="99" t="str">
        <f>IF($A208="","",VLOOKUP($A208,'Annex 2 Designated EHV charges'!$D:$O,2,0))</f>
        <v/>
      </c>
      <c r="C208" s="100" t="str">
        <f>IF($A208="","",VLOOKUP($A208,'Annex 2 Designated EHV charges'!$D:$O,3,0))</f>
        <v/>
      </c>
      <c r="D208" s="99" t="str">
        <f>IF($A208="","",VLOOKUP($A208,'Annex 2 Designated EHV charges'!$D:$O,4,0))</f>
        <v/>
      </c>
      <c r="E208" s="101" t="str">
        <f>IFERROR(IF(VLOOKUP($A208,'Annex 2 Designated EHV charges'!$D:$O,10,FALSE)=0,"",VLOOKUP($A208,'Annex 2 Designated EHV charges'!$D:$O,10,FALSE)),"")</f>
        <v/>
      </c>
      <c r="F208" s="102" t="str">
        <f>IFERROR(IF(VLOOKUP($A208,'Annex 2 Designated EHV charges'!$D:$O,11,FALSE)=0,"",VLOOKUP($A208,'Annex 2 Designated EHV charges'!$D:$O,11,FALSE)),"")</f>
        <v/>
      </c>
      <c r="G208" s="103" t="str">
        <f>IFERROR(IF(VLOOKUP($A208,'Annex 2 Designated EHV charges'!$D:$O,12,FALSE)=0,"",VLOOKUP($A208,'Annex 2 Designated EHV charges'!$D:$O,12,FALSE)),"")</f>
        <v/>
      </c>
      <c r="H208" s="103" t="str">
        <f>IFERROR(IF(VLOOKUP($A208,'Annex 2 Designated EHV charges'!$D:$P,13,FALSE)=0,"",VLOOKUP($A208,'Annex 2 Designated EHV charges'!$D:$P,13,FALSE)),"")</f>
        <v/>
      </c>
    </row>
    <row r="209" spans="1:8" x14ac:dyDescent="0.2">
      <c r="A209" s="100" t="str">
        <f t="array" ref="A209">IFERROR(INDEX('Annex 2 Designated EHV charges'!$D$11:$D$259, MATCH(0, IF(ISBLANK('Annex 2 Designated EHV charges'!$D$11:$D$259),1, COUNTIF(A$4:$A208, 'Annex 2 Designated EHV charges'!$D$11:$D$259)), 0)),"")</f>
        <v/>
      </c>
      <c r="B209" s="99" t="str">
        <f>IF($A209="","",VLOOKUP($A209,'Annex 2 Designated EHV charges'!$D:$O,2,0))</f>
        <v/>
      </c>
      <c r="C209" s="100" t="str">
        <f>IF($A209="","",VLOOKUP($A209,'Annex 2 Designated EHV charges'!$D:$O,3,0))</f>
        <v/>
      </c>
      <c r="D209" s="99" t="str">
        <f>IF($A209="","",VLOOKUP($A209,'Annex 2 Designated EHV charges'!$D:$O,4,0))</f>
        <v/>
      </c>
      <c r="E209" s="101" t="str">
        <f>IFERROR(IF(VLOOKUP($A209,'Annex 2 Designated EHV charges'!$D:$O,10,FALSE)=0,"",VLOOKUP($A209,'Annex 2 Designated EHV charges'!$D:$O,10,FALSE)),"")</f>
        <v/>
      </c>
      <c r="F209" s="102" t="str">
        <f>IFERROR(IF(VLOOKUP($A209,'Annex 2 Designated EHV charges'!$D:$O,11,FALSE)=0,"",VLOOKUP($A209,'Annex 2 Designated EHV charges'!$D:$O,11,FALSE)),"")</f>
        <v/>
      </c>
      <c r="G209" s="103" t="str">
        <f>IFERROR(IF(VLOOKUP($A209,'Annex 2 Designated EHV charges'!$D:$O,12,FALSE)=0,"",VLOOKUP($A209,'Annex 2 Designated EHV charges'!$D:$O,12,FALSE)),"")</f>
        <v/>
      </c>
      <c r="H209" s="103" t="str">
        <f>IFERROR(IF(VLOOKUP($A209,'Annex 2 Designated EHV charges'!$D:$P,13,FALSE)=0,"",VLOOKUP($A209,'Annex 2 Designated EHV charges'!$D:$P,13,FALSE)),"")</f>
        <v/>
      </c>
    </row>
    <row r="210" spans="1:8" x14ac:dyDescent="0.2">
      <c r="A210" s="100" t="str">
        <f t="array" ref="A210">IFERROR(INDEX('Annex 2 Designated EHV charges'!$D$11:$D$259, MATCH(0, IF(ISBLANK('Annex 2 Designated EHV charges'!$D$11:$D$259),1, COUNTIF(A$4:$A209, 'Annex 2 Designated EHV charges'!$D$11:$D$259)), 0)),"")</f>
        <v/>
      </c>
      <c r="B210" s="99" t="str">
        <f>IF($A210="","",VLOOKUP($A210,'Annex 2 Designated EHV charges'!$D:$O,2,0))</f>
        <v/>
      </c>
      <c r="C210" s="100" t="str">
        <f>IF($A210="","",VLOOKUP($A210,'Annex 2 Designated EHV charges'!$D:$O,3,0))</f>
        <v/>
      </c>
      <c r="D210" s="99" t="str">
        <f>IF($A210="","",VLOOKUP($A210,'Annex 2 Designated EHV charges'!$D:$O,4,0))</f>
        <v/>
      </c>
      <c r="E210" s="101" t="str">
        <f>IFERROR(IF(VLOOKUP($A210,'Annex 2 Designated EHV charges'!$D:$O,10,FALSE)=0,"",VLOOKUP($A210,'Annex 2 Designated EHV charges'!$D:$O,10,FALSE)),"")</f>
        <v/>
      </c>
      <c r="F210" s="102" t="str">
        <f>IFERROR(IF(VLOOKUP($A210,'Annex 2 Designated EHV charges'!$D:$O,11,FALSE)=0,"",VLOOKUP($A210,'Annex 2 Designated EHV charges'!$D:$O,11,FALSE)),"")</f>
        <v/>
      </c>
      <c r="G210" s="103" t="str">
        <f>IFERROR(IF(VLOOKUP($A210,'Annex 2 Designated EHV charges'!$D:$O,12,FALSE)=0,"",VLOOKUP($A210,'Annex 2 Designated EHV charges'!$D:$O,12,FALSE)),"")</f>
        <v/>
      </c>
      <c r="H210" s="103" t="str">
        <f>IFERROR(IF(VLOOKUP($A210,'Annex 2 Designated EHV charges'!$D:$P,13,FALSE)=0,"",VLOOKUP($A210,'Annex 2 Designated EHV charges'!$D:$P,13,FALSE)),"")</f>
        <v/>
      </c>
    </row>
    <row r="211" spans="1:8" x14ac:dyDescent="0.2">
      <c r="A211" s="100" t="str">
        <f t="array" ref="A211">IFERROR(INDEX('Annex 2 Designated EHV charges'!$D$11:$D$259, MATCH(0, IF(ISBLANK('Annex 2 Designated EHV charges'!$D$11:$D$259),1, COUNTIF(A$4:$A210, 'Annex 2 Designated EHV charges'!$D$11:$D$259)), 0)),"")</f>
        <v/>
      </c>
      <c r="B211" s="99" t="str">
        <f>IF($A211="","",VLOOKUP($A211,'Annex 2 Designated EHV charges'!$D:$O,2,0))</f>
        <v/>
      </c>
      <c r="C211" s="100" t="str">
        <f>IF($A211="","",VLOOKUP($A211,'Annex 2 Designated EHV charges'!$D:$O,3,0))</f>
        <v/>
      </c>
      <c r="D211" s="99" t="str">
        <f>IF($A211="","",VLOOKUP($A211,'Annex 2 Designated EHV charges'!$D:$O,4,0))</f>
        <v/>
      </c>
      <c r="E211" s="101" t="str">
        <f>IFERROR(IF(VLOOKUP($A211,'Annex 2 Designated EHV charges'!$D:$O,10,FALSE)=0,"",VLOOKUP($A211,'Annex 2 Designated EHV charges'!$D:$O,10,FALSE)),"")</f>
        <v/>
      </c>
      <c r="F211" s="102" t="str">
        <f>IFERROR(IF(VLOOKUP($A211,'Annex 2 Designated EHV charges'!$D:$O,11,FALSE)=0,"",VLOOKUP($A211,'Annex 2 Designated EHV charges'!$D:$O,11,FALSE)),"")</f>
        <v/>
      </c>
      <c r="G211" s="103" t="str">
        <f>IFERROR(IF(VLOOKUP($A211,'Annex 2 Designated EHV charges'!$D:$O,12,FALSE)=0,"",VLOOKUP($A211,'Annex 2 Designated EHV charges'!$D:$O,12,FALSE)),"")</f>
        <v/>
      </c>
      <c r="H211" s="103" t="str">
        <f>IFERROR(IF(VLOOKUP($A211,'Annex 2 Designated EHV charges'!$D:$P,13,FALSE)=0,"",VLOOKUP($A211,'Annex 2 Designated EHV charges'!$D:$P,13,FALSE)),"")</f>
        <v/>
      </c>
    </row>
    <row r="212" spans="1:8" x14ac:dyDescent="0.2">
      <c r="A212" s="100" t="str">
        <f t="array" ref="A212">IFERROR(INDEX('Annex 2 Designated EHV charges'!$D$11:$D$259, MATCH(0, IF(ISBLANK('Annex 2 Designated EHV charges'!$D$11:$D$259),1, COUNTIF(A$4:$A211, 'Annex 2 Designated EHV charges'!$D$11:$D$259)), 0)),"")</f>
        <v/>
      </c>
      <c r="B212" s="99" t="str">
        <f>IF($A212="","",VLOOKUP($A212,'Annex 2 Designated EHV charges'!$D:$O,2,0))</f>
        <v/>
      </c>
      <c r="C212" s="100" t="str">
        <f>IF($A212="","",VLOOKUP($A212,'Annex 2 Designated EHV charges'!$D:$O,3,0))</f>
        <v/>
      </c>
      <c r="D212" s="99" t="str">
        <f>IF($A212="","",VLOOKUP($A212,'Annex 2 Designated EHV charges'!$D:$O,4,0))</f>
        <v/>
      </c>
      <c r="E212" s="101" t="str">
        <f>IFERROR(IF(VLOOKUP($A212,'Annex 2 Designated EHV charges'!$D:$O,10,FALSE)=0,"",VLOOKUP($A212,'Annex 2 Designated EHV charges'!$D:$O,10,FALSE)),"")</f>
        <v/>
      </c>
      <c r="F212" s="102" t="str">
        <f>IFERROR(IF(VLOOKUP($A212,'Annex 2 Designated EHV charges'!$D:$O,11,FALSE)=0,"",VLOOKUP($A212,'Annex 2 Designated EHV charges'!$D:$O,11,FALSE)),"")</f>
        <v/>
      </c>
      <c r="G212" s="103" t="str">
        <f>IFERROR(IF(VLOOKUP($A212,'Annex 2 Designated EHV charges'!$D:$O,12,FALSE)=0,"",VLOOKUP($A212,'Annex 2 Designated EHV charges'!$D:$O,12,FALSE)),"")</f>
        <v/>
      </c>
      <c r="H212" s="103" t="str">
        <f>IFERROR(IF(VLOOKUP($A212,'Annex 2 Designated EHV charges'!$D:$P,13,FALSE)=0,"",VLOOKUP($A212,'Annex 2 Designated EHV charges'!$D:$P,13,FALSE)),"")</f>
        <v/>
      </c>
    </row>
    <row r="213" spans="1:8" x14ac:dyDescent="0.2">
      <c r="A213" s="100" t="str">
        <f t="array" ref="A213">IFERROR(INDEX('Annex 2 Designated EHV charges'!$D$11:$D$259, MATCH(0, IF(ISBLANK('Annex 2 Designated EHV charges'!$D$11:$D$259),1, COUNTIF(A$4:$A212, 'Annex 2 Designated EHV charges'!$D$11:$D$259)), 0)),"")</f>
        <v/>
      </c>
      <c r="B213" s="99" t="str">
        <f>IF($A213="","",VLOOKUP($A213,'Annex 2 Designated EHV charges'!$D:$O,2,0))</f>
        <v/>
      </c>
      <c r="C213" s="100" t="str">
        <f>IF($A213="","",VLOOKUP($A213,'Annex 2 Designated EHV charges'!$D:$O,3,0))</f>
        <v/>
      </c>
      <c r="D213" s="99" t="str">
        <f>IF($A213="","",VLOOKUP($A213,'Annex 2 Designated EHV charges'!$D:$O,4,0))</f>
        <v/>
      </c>
      <c r="E213" s="101" t="str">
        <f>IFERROR(IF(VLOOKUP($A213,'Annex 2 Designated EHV charges'!$D:$O,10,FALSE)=0,"",VLOOKUP($A213,'Annex 2 Designated EHV charges'!$D:$O,10,FALSE)),"")</f>
        <v/>
      </c>
      <c r="F213" s="102" t="str">
        <f>IFERROR(IF(VLOOKUP($A213,'Annex 2 Designated EHV charges'!$D:$O,11,FALSE)=0,"",VLOOKUP($A213,'Annex 2 Designated EHV charges'!$D:$O,11,FALSE)),"")</f>
        <v/>
      </c>
      <c r="G213" s="103" t="str">
        <f>IFERROR(IF(VLOOKUP($A213,'Annex 2 Designated EHV charges'!$D:$O,12,FALSE)=0,"",VLOOKUP($A213,'Annex 2 Designated EHV charges'!$D:$O,12,FALSE)),"")</f>
        <v/>
      </c>
      <c r="H213" s="103" t="str">
        <f>IFERROR(IF(VLOOKUP($A213,'Annex 2 Designated EHV charges'!$D:$P,13,FALSE)=0,"",VLOOKUP($A213,'Annex 2 Designated EHV charges'!$D:$P,13,FALSE)),"")</f>
        <v/>
      </c>
    </row>
    <row r="214" spans="1:8" x14ac:dyDescent="0.2">
      <c r="A214" s="100" t="str">
        <f t="array" ref="A214">IFERROR(INDEX('Annex 2 Designated EHV charges'!$D$11:$D$259, MATCH(0, IF(ISBLANK('Annex 2 Designated EHV charges'!$D$11:$D$259),1, COUNTIF(A$4:$A213, 'Annex 2 Designated EHV charges'!$D$11:$D$259)), 0)),"")</f>
        <v/>
      </c>
      <c r="B214" s="99" t="str">
        <f>IF($A214="","",VLOOKUP($A214,'Annex 2 Designated EHV charges'!$D:$O,2,0))</f>
        <v/>
      </c>
      <c r="C214" s="100" t="str">
        <f>IF($A214="","",VLOOKUP($A214,'Annex 2 Designated EHV charges'!$D:$O,3,0))</f>
        <v/>
      </c>
      <c r="D214" s="99" t="str">
        <f>IF($A214="","",VLOOKUP($A214,'Annex 2 Designated EHV charges'!$D:$O,4,0))</f>
        <v/>
      </c>
      <c r="E214" s="101" t="str">
        <f>IFERROR(IF(VLOOKUP($A214,'Annex 2 Designated EHV charges'!$D:$O,10,FALSE)=0,"",VLOOKUP($A214,'Annex 2 Designated EHV charges'!$D:$O,10,FALSE)),"")</f>
        <v/>
      </c>
      <c r="F214" s="102" t="str">
        <f>IFERROR(IF(VLOOKUP($A214,'Annex 2 Designated EHV charges'!$D:$O,11,FALSE)=0,"",VLOOKUP($A214,'Annex 2 Designated EHV charges'!$D:$O,11,FALSE)),"")</f>
        <v/>
      </c>
      <c r="G214" s="103" t="str">
        <f>IFERROR(IF(VLOOKUP($A214,'Annex 2 Designated EHV charges'!$D:$O,12,FALSE)=0,"",VLOOKUP($A214,'Annex 2 Designated EHV charges'!$D:$O,12,FALSE)),"")</f>
        <v/>
      </c>
      <c r="H214" s="103" t="str">
        <f>IFERROR(IF(VLOOKUP($A214,'Annex 2 Designated EHV charges'!$D:$P,13,FALSE)=0,"",VLOOKUP($A214,'Annex 2 Designated EHV charges'!$D:$P,13,FALSE)),"")</f>
        <v/>
      </c>
    </row>
    <row r="215" spans="1:8" x14ac:dyDescent="0.2">
      <c r="A215" s="100" t="str">
        <f t="array" ref="A215">IFERROR(INDEX('Annex 2 Designated EHV charges'!$D$11:$D$259, MATCH(0, IF(ISBLANK('Annex 2 Designated EHV charges'!$D$11:$D$259),1, COUNTIF(A$4:$A214, 'Annex 2 Designated EHV charges'!$D$11:$D$259)), 0)),"")</f>
        <v/>
      </c>
      <c r="B215" s="99" t="str">
        <f>IF($A215="","",VLOOKUP($A215,'Annex 2 Designated EHV charges'!$D:$O,2,0))</f>
        <v/>
      </c>
      <c r="C215" s="100" t="str">
        <f>IF($A215="","",VLOOKUP($A215,'Annex 2 Designated EHV charges'!$D:$O,3,0))</f>
        <v/>
      </c>
      <c r="D215" s="99" t="str">
        <f>IF($A215="","",VLOOKUP($A215,'Annex 2 Designated EHV charges'!$D:$O,4,0))</f>
        <v/>
      </c>
      <c r="E215" s="101" t="str">
        <f>IFERROR(IF(VLOOKUP($A215,'Annex 2 Designated EHV charges'!$D:$O,10,FALSE)=0,"",VLOOKUP($A215,'Annex 2 Designated EHV charges'!$D:$O,10,FALSE)),"")</f>
        <v/>
      </c>
      <c r="F215" s="102" t="str">
        <f>IFERROR(IF(VLOOKUP($A215,'Annex 2 Designated EHV charges'!$D:$O,11,FALSE)=0,"",VLOOKUP($A215,'Annex 2 Designated EHV charges'!$D:$O,11,FALSE)),"")</f>
        <v/>
      </c>
      <c r="G215" s="103" t="str">
        <f>IFERROR(IF(VLOOKUP($A215,'Annex 2 Designated EHV charges'!$D:$O,12,FALSE)=0,"",VLOOKUP($A215,'Annex 2 Designated EHV charges'!$D:$O,12,FALSE)),"")</f>
        <v/>
      </c>
      <c r="H215" s="103" t="str">
        <f>IFERROR(IF(VLOOKUP($A215,'Annex 2 Designated EHV charges'!$D:$P,13,FALSE)=0,"",VLOOKUP($A215,'Annex 2 Designated EHV charges'!$D:$P,13,FALSE)),"")</f>
        <v/>
      </c>
    </row>
    <row r="216" spans="1:8" x14ac:dyDescent="0.2">
      <c r="A216" s="100" t="str">
        <f t="array" ref="A216">IFERROR(INDEX('Annex 2 Designated EHV charges'!$D$11:$D$259, MATCH(0, IF(ISBLANK('Annex 2 Designated EHV charges'!$D$11:$D$259),1, COUNTIF(A$4:$A215, 'Annex 2 Designated EHV charges'!$D$11:$D$259)), 0)),"")</f>
        <v/>
      </c>
      <c r="B216" s="99" t="str">
        <f>IF($A216="","",VLOOKUP($A216,'Annex 2 Designated EHV charges'!$D:$O,2,0))</f>
        <v/>
      </c>
      <c r="C216" s="100" t="str">
        <f>IF($A216="","",VLOOKUP($A216,'Annex 2 Designated EHV charges'!$D:$O,3,0))</f>
        <v/>
      </c>
      <c r="D216" s="99" t="str">
        <f>IF($A216="","",VLOOKUP($A216,'Annex 2 Designated EHV charges'!$D:$O,4,0))</f>
        <v/>
      </c>
      <c r="E216" s="101" t="str">
        <f>IFERROR(IF(VLOOKUP($A216,'Annex 2 Designated EHV charges'!$D:$O,10,FALSE)=0,"",VLOOKUP($A216,'Annex 2 Designated EHV charges'!$D:$O,10,FALSE)),"")</f>
        <v/>
      </c>
      <c r="F216" s="102" t="str">
        <f>IFERROR(IF(VLOOKUP($A216,'Annex 2 Designated EHV charges'!$D:$O,11,FALSE)=0,"",VLOOKUP($A216,'Annex 2 Designated EHV charges'!$D:$O,11,FALSE)),"")</f>
        <v/>
      </c>
      <c r="G216" s="103" t="str">
        <f>IFERROR(IF(VLOOKUP($A216,'Annex 2 Designated EHV charges'!$D:$O,12,FALSE)=0,"",VLOOKUP($A216,'Annex 2 Designated EHV charges'!$D:$O,12,FALSE)),"")</f>
        <v/>
      </c>
      <c r="H216" s="103" t="str">
        <f>IFERROR(IF(VLOOKUP($A216,'Annex 2 Designated EHV charges'!$D:$P,13,FALSE)=0,"",VLOOKUP($A216,'Annex 2 Designated EHV charges'!$D:$P,13,FALSE)),"")</f>
        <v/>
      </c>
    </row>
    <row r="217" spans="1:8" x14ac:dyDescent="0.2">
      <c r="A217" s="100" t="str">
        <f t="array" ref="A217">IFERROR(INDEX('Annex 2 Designated EHV charges'!$D$11:$D$259, MATCH(0, IF(ISBLANK('Annex 2 Designated EHV charges'!$D$11:$D$259),1, COUNTIF(A$4:$A216, 'Annex 2 Designated EHV charges'!$D$11:$D$259)), 0)),"")</f>
        <v/>
      </c>
      <c r="B217" s="99" t="str">
        <f>IF($A217="","",VLOOKUP($A217,'Annex 2 Designated EHV charges'!$D:$O,2,0))</f>
        <v/>
      </c>
      <c r="C217" s="100" t="str">
        <f>IF($A217="","",VLOOKUP($A217,'Annex 2 Designated EHV charges'!$D:$O,3,0))</f>
        <v/>
      </c>
      <c r="D217" s="99" t="str">
        <f>IF($A217="","",VLOOKUP($A217,'Annex 2 Designated EHV charges'!$D:$O,4,0))</f>
        <v/>
      </c>
      <c r="E217" s="101" t="str">
        <f>IFERROR(IF(VLOOKUP($A217,'Annex 2 Designated EHV charges'!$D:$O,10,FALSE)=0,"",VLOOKUP($A217,'Annex 2 Designated EHV charges'!$D:$O,10,FALSE)),"")</f>
        <v/>
      </c>
      <c r="F217" s="102" t="str">
        <f>IFERROR(IF(VLOOKUP($A217,'Annex 2 Designated EHV charges'!$D:$O,11,FALSE)=0,"",VLOOKUP($A217,'Annex 2 Designated EHV charges'!$D:$O,11,FALSE)),"")</f>
        <v/>
      </c>
      <c r="G217" s="103" t="str">
        <f>IFERROR(IF(VLOOKUP($A217,'Annex 2 Designated EHV charges'!$D:$O,12,FALSE)=0,"",VLOOKUP($A217,'Annex 2 Designated EHV charges'!$D:$O,12,FALSE)),"")</f>
        <v/>
      </c>
      <c r="H217" s="103" t="str">
        <f>IFERROR(IF(VLOOKUP($A217,'Annex 2 Designated EHV charges'!$D:$P,13,FALSE)=0,"",VLOOKUP($A217,'Annex 2 Designated EHV charges'!$D:$P,13,FALSE)),"")</f>
        <v/>
      </c>
    </row>
    <row r="218" spans="1:8" x14ac:dyDescent="0.2">
      <c r="A218" s="100" t="str">
        <f t="array" ref="A218">IFERROR(INDEX('Annex 2 Designated EHV charges'!$D$11:$D$259, MATCH(0, IF(ISBLANK('Annex 2 Designated EHV charges'!$D$11:$D$259),1, COUNTIF(A$4:$A217, 'Annex 2 Designated EHV charges'!$D$11:$D$259)), 0)),"")</f>
        <v/>
      </c>
      <c r="B218" s="99" t="str">
        <f>IF($A218="","",VLOOKUP($A218,'Annex 2 Designated EHV charges'!$D:$O,2,0))</f>
        <v/>
      </c>
      <c r="C218" s="100" t="str">
        <f>IF($A218="","",VLOOKUP($A218,'Annex 2 Designated EHV charges'!$D:$O,3,0))</f>
        <v/>
      </c>
      <c r="D218" s="99" t="str">
        <f>IF($A218="","",VLOOKUP($A218,'Annex 2 Designated EHV charges'!$D:$O,4,0))</f>
        <v/>
      </c>
      <c r="E218" s="101" t="str">
        <f>IFERROR(IF(VLOOKUP($A218,'Annex 2 Designated EHV charges'!$D:$O,10,FALSE)=0,"",VLOOKUP($A218,'Annex 2 Designated EHV charges'!$D:$O,10,FALSE)),"")</f>
        <v/>
      </c>
      <c r="F218" s="102" t="str">
        <f>IFERROR(IF(VLOOKUP($A218,'Annex 2 Designated EHV charges'!$D:$O,11,FALSE)=0,"",VLOOKUP($A218,'Annex 2 Designated EHV charges'!$D:$O,11,FALSE)),"")</f>
        <v/>
      </c>
      <c r="G218" s="103" t="str">
        <f>IFERROR(IF(VLOOKUP($A218,'Annex 2 Designated EHV charges'!$D:$O,12,FALSE)=0,"",VLOOKUP($A218,'Annex 2 Designated EHV charges'!$D:$O,12,FALSE)),"")</f>
        <v/>
      </c>
      <c r="H218" s="103" t="str">
        <f>IFERROR(IF(VLOOKUP($A218,'Annex 2 Designated EHV charges'!$D:$P,13,FALSE)=0,"",VLOOKUP($A218,'Annex 2 Designated EHV charges'!$D:$P,13,FALSE)),"")</f>
        <v/>
      </c>
    </row>
    <row r="219" spans="1:8" x14ac:dyDescent="0.2">
      <c r="A219" s="100" t="str">
        <f t="array" ref="A219">IFERROR(INDEX('Annex 2 Designated EHV charges'!$D$11:$D$259, MATCH(0, IF(ISBLANK('Annex 2 Designated EHV charges'!$D$11:$D$259),1, COUNTIF(A$4:$A218, 'Annex 2 Designated EHV charges'!$D$11:$D$259)), 0)),"")</f>
        <v/>
      </c>
      <c r="B219" s="99" t="str">
        <f>IF($A219="","",VLOOKUP($A219,'Annex 2 Designated EHV charges'!$D:$O,2,0))</f>
        <v/>
      </c>
      <c r="C219" s="100" t="str">
        <f>IF($A219="","",VLOOKUP($A219,'Annex 2 Designated EHV charges'!$D:$O,3,0))</f>
        <v/>
      </c>
      <c r="D219" s="99" t="str">
        <f>IF($A219="","",VLOOKUP($A219,'Annex 2 Designated EHV charges'!$D:$O,4,0))</f>
        <v/>
      </c>
      <c r="E219" s="101" t="str">
        <f>IFERROR(IF(VLOOKUP($A219,'Annex 2 Designated EHV charges'!$D:$O,10,FALSE)=0,"",VLOOKUP($A219,'Annex 2 Designated EHV charges'!$D:$O,10,FALSE)),"")</f>
        <v/>
      </c>
      <c r="F219" s="102" t="str">
        <f>IFERROR(IF(VLOOKUP($A219,'Annex 2 Designated EHV charges'!$D:$O,11,FALSE)=0,"",VLOOKUP($A219,'Annex 2 Designated EHV charges'!$D:$O,11,FALSE)),"")</f>
        <v/>
      </c>
      <c r="G219" s="103" t="str">
        <f>IFERROR(IF(VLOOKUP($A219,'Annex 2 Designated EHV charges'!$D:$O,12,FALSE)=0,"",VLOOKUP($A219,'Annex 2 Designated EHV charges'!$D:$O,12,FALSE)),"")</f>
        <v/>
      </c>
      <c r="H219" s="103" t="str">
        <f>IFERROR(IF(VLOOKUP($A219,'Annex 2 Designated EHV charges'!$D:$P,13,FALSE)=0,"",VLOOKUP($A219,'Annex 2 Designated EHV charges'!$D:$P,13,FALSE)),"")</f>
        <v/>
      </c>
    </row>
    <row r="220" spans="1:8" x14ac:dyDescent="0.2">
      <c r="A220" s="100" t="str">
        <f t="array" ref="A220">IFERROR(INDEX('Annex 2 Designated EHV charges'!$D$11:$D$259, MATCH(0, IF(ISBLANK('Annex 2 Designated EHV charges'!$D$11:$D$259),1, COUNTIF(A$4:$A219, 'Annex 2 Designated EHV charges'!$D$11:$D$259)), 0)),"")</f>
        <v/>
      </c>
      <c r="B220" s="99" t="str">
        <f>IF($A220="","",VLOOKUP($A220,'Annex 2 Designated EHV charges'!$D:$O,2,0))</f>
        <v/>
      </c>
      <c r="C220" s="100" t="str">
        <f>IF($A220="","",VLOOKUP($A220,'Annex 2 Designated EHV charges'!$D:$O,3,0))</f>
        <v/>
      </c>
      <c r="D220" s="99" t="str">
        <f>IF($A220="","",VLOOKUP($A220,'Annex 2 Designated EHV charges'!$D:$O,4,0))</f>
        <v/>
      </c>
      <c r="E220" s="101" t="str">
        <f>IFERROR(IF(VLOOKUP($A220,'Annex 2 Designated EHV charges'!$D:$O,10,FALSE)=0,"",VLOOKUP($A220,'Annex 2 Designated EHV charges'!$D:$O,10,FALSE)),"")</f>
        <v/>
      </c>
      <c r="F220" s="102" t="str">
        <f>IFERROR(IF(VLOOKUP($A220,'Annex 2 Designated EHV charges'!$D:$O,11,FALSE)=0,"",VLOOKUP($A220,'Annex 2 Designated EHV charges'!$D:$O,11,FALSE)),"")</f>
        <v/>
      </c>
      <c r="G220" s="103" t="str">
        <f>IFERROR(IF(VLOOKUP($A220,'Annex 2 Designated EHV charges'!$D:$O,12,FALSE)=0,"",VLOOKUP($A220,'Annex 2 Designated EHV charges'!$D:$O,12,FALSE)),"")</f>
        <v/>
      </c>
      <c r="H220" s="103" t="str">
        <f>IFERROR(IF(VLOOKUP($A220,'Annex 2 Designated EHV charges'!$D:$P,13,FALSE)=0,"",VLOOKUP($A220,'Annex 2 Designated EHV charges'!$D:$P,13,FALSE)),"")</f>
        <v/>
      </c>
    </row>
    <row r="221" spans="1:8" x14ac:dyDescent="0.2">
      <c r="A221" s="100" t="str">
        <f t="array" ref="A221">IFERROR(INDEX('Annex 2 Designated EHV charges'!$D$11:$D$259, MATCH(0, IF(ISBLANK('Annex 2 Designated EHV charges'!$D$11:$D$259),1, COUNTIF(A$4:$A220, 'Annex 2 Designated EHV charges'!$D$11:$D$259)), 0)),"")</f>
        <v/>
      </c>
      <c r="B221" s="99" t="str">
        <f>IF($A221="","",VLOOKUP($A221,'Annex 2 Designated EHV charges'!$D:$O,2,0))</f>
        <v/>
      </c>
      <c r="C221" s="100" t="str">
        <f>IF($A221="","",VLOOKUP($A221,'Annex 2 Designated EHV charges'!$D:$O,3,0))</f>
        <v/>
      </c>
      <c r="D221" s="99" t="str">
        <f>IF($A221="","",VLOOKUP($A221,'Annex 2 Designated EHV charges'!$D:$O,4,0))</f>
        <v/>
      </c>
      <c r="E221" s="101" t="str">
        <f>IFERROR(IF(VLOOKUP($A221,'Annex 2 Designated EHV charges'!$D:$O,10,FALSE)=0,"",VLOOKUP($A221,'Annex 2 Designated EHV charges'!$D:$O,10,FALSE)),"")</f>
        <v/>
      </c>
      <c r="F221" s="102" t="str">
        <f>IFERROR(IF(VLOOKUP($A221,'Annex 2 Designated EHV charges'!$D:$O,11,FALSE)=0,"",VLOOKUP($A221,'Annex 2 Designated EHV charges'!$D:$O,11,FALSE)),"")</f>
        <v/>
      </c>
      <c r="G221" s="103" t="str">
        <f>IFERROR(IF(VLOOKUP($A221,'Annex 2 Designated EHV charges'!$D:$O,12,FALSE)=0,"",VLOOKUP($A221,'Annex 2 Designated EHV charges'!$D:$O,12,FALSE)),"")</f>
        <v/>
      </c>
      <c r="H221" s="103" t="str">
        <f>IFERROR(IF(VLOOKUP($A221,'Annex 2 Designated EHV charges'!$D:$P,13,FALSE)=0,"",VLOOKUP($A221,'Annex 2 Designated EHV charges'!$D:$P,13,FALSE)),"")</f>
        <v/>
      </c>
    </row>
    <row r="222" spans="1:8" x14ac:dyDescent="0.2">
      <c r="A222" s="100" t="str">
        <f t="array" ref="A222">IFERROR(INDEX('Annex 2 Designated EHV charges'!$D$11:$D$259, MATCH(0, IF(ISBLANK('Annex 2 Designated EHV charges'!$D$11:$D$259),1, COUNTIF(A$4:$A221, 'Annex 2 Designated EHV charges'!$D$11:$D$259)), 0)),"")</f>
        <v/>
      </c>
      <c r="B222" s="99" t="str">
        <f>IF($A222="","",VLOOKUP($A222,'Annex 2 Designated EHV charges'!$D:$O,2,0))</f>
        <v/>
      </c>
      <c r="C222" s="100" t="str">
        <f>IF($A222="","",VLOOKUP($A222,'Annex 2 Designated EHV charges'!$D:$O,3,0))</f>
        <v/>
      </c>
      <c r="D222" s="99" t="str">
        <f>IF($A222="","",VLOOKUP($A222,'Annex 2 Designated EHV charges'!$D:$O,4,0))</f>
        <v/>
      </c>
      <c r="E222" s="101" t="str">
        <f>IFERROR(IF(VLOOKUP($A222,'Annex 2 Designated EHV charges'!$D:$O,10,FALSE)=0,"",VLOOKUP($A222,'Annex 2 Designated EHV charges'!$D:$O,10,FALSE)),"")</f>
        <v/>
      </c>
      <c r="F222" s="102" t="str">
        <f>IFERROR(IF(VLOOKUP($A222,'Annex 2 Designated EHV charges'!$D:$O,11,FALSE)=0,"",VLOOKUP($A222,'Annex 2 Designated EHV charges'!$D:$O,11,FALSE)),"")</f>
        <v/>
      </c>
      <c r="G222" s="103" t="str">
        <f>IFERROR(IF(VLOOKUP($A222,'Annex 2 Designated EHV charges'!$D:$O,12,FALSE)=0,"",VLOOKUP($A222,'Annex 2 Designated EHV charges'!$D:$O,12,FALSE)),"")</f>
        <v/>
      </c>
      <c r="H222" s="103" t="str">
        <f>IFERROR(IF(VLOOKUP($A222,'Annex 2 Designated EHV charges'!$D:$P,13,FALSE)=0,"",VLOOKUP($A222,'Annex 2 Designated EHV charges'!$D:$P,13,FALSE)),"")</f>
        <v/>
      </c>
    </row>
    <row r="223" spans="1:8" x14ac:dyDescent="0.2">
      <c r="A223" s="100" t="str">
        <f t="array" ref="A223">IFERROR(INDEX('Annex 2 Designated EHV charges'!$D$11:$D$259, MATCH(0, IF(ISBLANK('Annex 2 Designated EHV charges'!$D$11:$D$259),1, COUNTIF(A$4:$A222, 'Annex 2 Designated EHV charges'!$D$11:$D$259)), 0)),"")</f>
        <v/>
      </c>
      <c r="B223" s="99" t="str">
        <f>IF($A223="","",VLOOKUP($A223,'Annex 2 Designated EHV charges'!$D:$O,2,0))</f>
        <v/>
      </c>
      <c r="C223" s="100" t="str">
        <f>IF($A223="","",VLOOKUP($A223,'Annex 2 Designated EHV charges'!$D:$O,3,0))</f>
        <v/>
      </c>
      <c r="D223" s="99" t="str">
        <f>IF($A223="","",VLOOKUP($A223,'Annex 2 Designated EHV charges'!$D:$O,4,0))</f>
        <v/>
      </c>
      <c r="E223" s="101" t="str">
        <f>IFERROR(IF(VLOOKUP($A223,'Annex 2 Designated EHV charges'!$D:$O,10,FALSE)=0,"",VLOOKUP($A223,'Annex 2 Designated EHV charges'!$D:$O,10,FALSE)),"")</f>
        <v/>
      </c>
      <c r="F223" s="102" t="str">
        <f>IFERROR(IF(VLOOKUP($A223,'Annex 2 Designated EHV charges'!$D:$O,11,FALSE)=0,"",VLOOKUP($A223,'Annex 2 Designated EHV charges'!$D:$O,11,FALSE)),"")</f>
        <v/>
      </c>
      <c r="G223" s="103" t="str">
        <f>IFERROR(IF(VLOOKUP($A223,'Annex 2 Designated EHV charges'!$D:$O,12,FALSE)=0,"",VLOOKUP($A223,'Annex 2 Designated EHV charges'!$D:$O,12,FALSE)),"")</f>
        <v/>
      </c>
      <c r="H223" s="103" t="str">
        <f>IFERROR(IF(VLOOKUP($A223,'Annex 2 Designated EHV charges'!$D:$P,13,FALSE)=0,"",VLOOKUP($A223,'Annex 2 Designated EHV charges'!$D:$P,13,FALSE)),"")</f>
        <v/>
      </c>
    </row>
    <row r="224" spans="1:8" x14ac:dyDescent="0.2">
      <c r="A224" s="100" t="str">
        <f t="array" ref="A224">IFERROR(INDEX('Annex 2 Designated EHV charges'!$D$11:$D$259, MATCH(0, IF(ISBLANK('Annex 2 Designated EHV charges'!$D$11:$D$259),1, COUNTIF(A$4:$A223, 'Annex 2 Designated EHV charges'!$D$11:$D$259)), 0)),"")</f>
        <v/>
      </c>
      <c r="B224" s="99" t="str">
        <f>IF($A224="","",VLOOKUP($A224,'Annex 2 Designated EHV charges'!$D:$O,2,0))</f>
        <v/>
      </c>
      <c r="C224" s="100" t="str">
        <f>IF($A224="","",VLOOKUP($A224,'Annex 2 Designated EHV charges'!$D:$O,3,0))</f>
        <v/>
      </c>
      <c r="D224" s="99" t="str">
        <f>IF($A224="","",VLOOKUP($A224,'Annex 2 Designated EHV charges'!$D:$O,4,0))</f>
        <v/>
      </c>
      <c r="E224" s="101" t="str">
        <f>IFERROR(IF(VLOOKUP($A224,'Annex 2 Designated EHV charges'!$D:$O,10,FALSE)=0,"",VLOOKUP($A224,'Annex 2 Designated EHV charges'!$D:$O,10,FALSE)),"")</f>
        <v/>
      </c>
      <c r="F224" s="102" t="str">
        <f>IFERROR(IF(VLOOKUP($A224,'Annex 2 Designated EHV charges'!$D:$O,11,FALSE)=0,"",VLOOKUP($A224,'Annex 2 Designated EHV charges'!$D:$O,11,FALSE)),"")</f>
        <v/>
      </c>
      <c r="G224" s="103" t="str">
        <f>IFERROR(IF(VLOOKUP($A224,'Annex 2 Designated EHV charges'!$D:$O,12,FALSE)=0,"",VLOOKUP($A224,'Annex 2 Designated EHV charges'!$D:$O,12,FALSE)),"")</f>
        <v/>
      </c>
      <c r="H224" s="103" t="str">
        <f>IFERROR(IF(VLOOKUP($A224,'Annex 2 Designated EHV charges'!$D:$P,13,FALSE)=0,"",VLOOKUP($A224,'Annex 2 Designated EHV charges'!$D:$P,13,FALSE)),"")</f>
        <v/>
      </c>
    </row>
    <row r="225" spans="1:8" x14ac:dyDescent="0.2">
      <c r="A225" s="100" t="str">
        <f t="array" ref="A225">IFERROR(INDEX('Annex 2 Designated EHV charges'!$D$11:$D$259, MATCH(0, IF(ISBLANK('Annex 2 Designated EHV charges'!$D$11:$D$259),1, COUNTIF(A$4:$A224, 'Annex 2 Designated EHV charges'!$D$11:$D$259)), 0)),"")</f>
        <v/>
      </c>
      <c r="B225" s="99" t="str">
        <f>IF($A225="","",VLOOKUP($A225,'Annex 2 Designated EHV charges'!$D:$O,2,0))</f>
        <v/>
      </c>
      <c r="C225" s="100" t="str">
        <f>IF($A225="","",VLOOKUP($A225,'Annex 2 Designated EHV charges'!$D:$O,3,0))</f>
        <v/>
      </c>
      <c r="D225" s="99" t="str">
        <f>IF($A225="","",VLOOKUP($A225,'Annex 2 Designated EHV charges'!$D:$O,4,0))</f>
        <v/>
      </c>
      <c r="E225" s="101" t="str">
        <f>IFERROR(IF(VLOOKUP($A225,'Annex 2 Designated EHV charges'!$D:$O,10,FALSE)=0,"",VLOOKUP($A225,'Annex 2 Designated EHV charges'!$D:$O,10,FALSE)),"")</f>
        <v/>
      </c>
      <c r="F225" s="102" t="str">
        <f>IFERROR(IF(VLOOKUP($A225,'Annex 2 Designated EHV charges'!$D:$O,11,FALSE)=0,"",VLOOKUP($A225,'Annex 2 Designated EHV charges'!$D:$O,11,FALSE)),"")</f>
        <v/>
      </c>
      <c r="G225" s="103" t="str">
        <f>IFERROR(IF(VLOOKUP($A225,'Annex 2 Designated EHV charges'!$D:$O,12,FALSE)=0,"",VLOOKUP($A225,'Annex 2 Designated EHV charges'!$D:$O,12,FALSE)),"")</f>
        <v/>
      </c>
      <c r="H225" s="103" t="str">
        <f>IFERROR(IF(VLOOKUP($A225,'Annex 2 Designated EHV charges'!$D:$P,13,FALSE)=0,"",VLOOKUP($A225,'Annex 2 Designated EHV charges'!$D:$P,13,FALSE)),"")</f>
        <v/>
      </c>
    </row>
    <row r="226" spans="1:8" x14ac:dyDescent="0.2">
      <c r="A226" s="100" t="str">
        <f t="array" ref="A226">IFERROR(INDEX('Annex 2 Designated EHV charges'!$D$11:$D$259, MATCH(0, IF(ISBLANK('Annex 2 Designated EHV charges'!$D$11:$D$259),1, COUNTIF(A$4:$A225, 'Annex 2 Designated EHV charges'!$D$11:$D$259)), 0)),"")</f>
        <v/>
      </c>
      <c r="B226" s="99" t="str">
        <f>IF($A226="","",VLOOKUP($A226,'Annex 2 Designated EHV charges'!$D:$O,2,0))</f>
        <v/>
      </c>
      <c r="C226" s="100" t="str">
        <f>IF($A226="","",VLOOKUP($A226,'Annex 2 Designated EHV charges'!$D:$O,3,0))</f>
        <v/>
      </c>
      <c r="D226" s="99" t="str">
        <f>IF($A226="","",VLOOKUP($A226,'Annex 2 Designated EHV charges'!$D:$O,4,0))</f>
        <v/>
      </c>
      <c r="E226" s="101" t="str">
        <f>IFERROR(IF(VLOOKUP($A226,'Annex 2 Designated EHV charges'!$D:$O,10,FALSE)=0,"",VLOOKUP($A226,'Annex 2 Designated EHV charges'!$D:$O,10,FALSE)),"")</f>
        <v/>
      </c>
      <c r="F226" s="102" t="str">
        <f>IFERROR(IF(VLOOKUP($A226,'Annex 2 Designated EHV charges'!$D:$O,11,FALSE)=0,"",VLOOKUP($A226,'Annex 2 Designated EHV charges'!$D:$O,11,FALSE)),"")</f>
        <v/>
      </c>
      <c r="G226" s="103" t="str">
        <f>IFERROR(IF(VLOOKUP($A226,'Annex 2 Designated EHV charges'!$D:$O,12,FALSE)=0,"",VLOOKUP($A226,'Annex 2 Designated EHV charges'!$D:$O,12,FALSE)),"")</f>
        <v/>
      </c>
      <c r="H226" s="103" t="str">
        <f>IFERROR(IF(VLOOKUP($A226,'Annex 2 Designated EHV charges'!$D:$P,13,FALSE)=0,"",VLOOKUP($A226,'Annex 2 Designated EHV charges'!$D:$P,13,FALSE)),"")</f>
        <v/>
      </c>
    </row>
    <row r="227" spans="1:8" x14ac:dyDescent="0.2">
      <c r="A227" s="100" t="str">
        <f t="array" ref="A227">IFERROR(INDEX('Annex 2 Designated EHV charges'!$D$11:$D$259, MATCH(0, IF(ISBLANK('Annex 2 Designated EHV charges'!$D$11:$D$259),1, COUNTIF(A$4:$A226, 'Annex 2 Designated EHV charges'!$D$11:$D$259)), 0)),"")</f>
        <v/>
      </c>
      <c r="B227" s="99" t="str">
        <f>IF($A227="","",VLOOKUP($A227,'Annex 2 Designated EHV charges'!$D:$O,2,0))</f>
        <v/>
      </c>
      <c r="C227" s="100" t="str">
        <f>IF($A227="","",VLOOKUP($A227,'Annex 2 Designated EHV charges'!$D:$O,3,0))</f>
        <v/>
      </c>
      <c r="D227" s="99" t="str">
        <f>IF($A227="","",VLOOKUP($A227,'Annex 2 Designated EHV charges'!$D:$O,4,0))</f>
        <v/>
      </c>
      <c r="E227" s="101" t="str">
        <f>IFERROR(IF(VLOOKUP($A227,'Annex 2 Designated EHV charges'!$D:$O,10,FALSE)=0,"",VLOOKUP($A227,'Annex 2 Designated EHV charges'!$D:$O,10,FALSE)),"")</f>
        <v/>
      </c>
      <c r="F227" s="102" t="str">
        <f>IFERROR(IF(VLOOKUP($A227,'Annex 2 Designated EHV charges'!$D:$O,11,FALSE)=0,"",VLOOKUP($A227,'Annex 2 Designated EHV charges'!$D:$O,11,FALSE)),"")</f>
        <v/>
      </c>
      <c r="G227" s="103" t="str">
        <f>IFERROR(IF(VLOOKUP($A227,'Annex 2 Designated EHV charges'!$D:$O,12,FALSE)=0,"",VLOOKUP($A227,'Annex 2 Designated EHV charges'!$D:$O,12,FALSE)),"")</f>
        <v/>
      </c>
      <c r="H227" s="103" t="str">
        <f>IFERROR(IF(VLOOKUP($A227,'Annex 2 Designated EHV charges'!$D:$P,13,FALSE)=0,"",VLOOKUP($A227,'Annex 2 Designated EHV charges'!$D:$P,13,FALSE)),"")</f>
        <v/>
      </c>
    </row>
    <row r="228" spans="1:8" x14ac:dyDescent="0.2">
      <c r="A228" s="100" t="str">
        <f t="array" ref="A228">IFERROR(INDEX('Annex 2 Designated EHV charges'!$D$11:$D$259, MATCH(0, IF(ISBLANK('Annex 2 Designated EHV charges'!$D$11:$D$259),1, COUNTIF(A$4:$A227, 'Annex 2 Designated EHV charges'!$D$11:$D$259)), 0)),"")</f>
        <v/>
      </c>
      <c r="B228" s="99" t="str">
        <f>IF($A228="","",VLOOKUP($A228,'Annex 2 Designated EHV charges'!$D:$O,2,0))</f>
        <v/>
      </c>
      <c r="C228" s="100" t="str">
        <f>IF($A228="","",VLOOKUP($A228,'Annex 2 Designated EHV charges'!$D:$O,3,0))</f>
        <v/>
      </c>
      <c r="D228" s="99" t="str">
        <f>IF($A228="","",VLOOKUP($A228,'Annex 2 Designated EHV charges'!$D:$O,4,0))</f>
        <v/>
      </c>
      <c r="E228" s="101" t="str">
        <f>IFERROR(IF(VLOOKUP($A228,'Annex 2 Designated EHV charges'!$D:$O,10,FALSE)=0,"",VLOOKUP($A228,'Annex 2 Designated EHV charges'!$D:$O,10,FALSE)),"")</f>
        <v/>
      </c>
      <c r="F228" s="102" t="str">
        <f>IFERROR(IF(VLOOKUP($A228,'Annex 2 Designated EHV charges'!$D:$O,11,FALSE)=0,"",VLOOKUP($A228,'Annex 2 Designated EHV charges'!$D:$O,11,FALSE)),"")</f>
        <v/>
      </c>
      <c r="G228" s="103" t="str">
        <f>IFERROR(IF(VLOOKUP($A228,'Annex 2 Designated EHV charges'!$D:$O,12,FALSE)=0,"",VLOOKUP($A228,'Annex 2 Designated EHV charges'!$D:$O,12,FALSE)),"")</f>
        <v/>
      </c>
      <c r="H228" s="103" t="str">
        <f>IFERROR(IF(VLOOKUP($A228,'Annex 2 Designated EHV charges'!$D:$P,13,FALSE)=0,"",VLOOKUP($A228,'Annex 2 Designated EHV charges'!$D:$P,13,FALSE)),"")</f>
        <v/>
      </c>
    </row>
    <row r="229" spans="1:8" x14ac:dyDescent="0.2">
      <c r="A229" s="100" t="str">
        <f t="array" ref="A229">IFERROR(INDEX('Annex 2 Designated EHV charges'!$D$11:$D$259, MATCH(0, IF(ISBLANK('Annex 2 Designated EHV charges'!$D$11:$D$259),1, COUNTIF(A$4:$A228, 'Annex 2 Designated EHV charges'!$D$11:$D$259)), 0)),"")</f>
        <v/>
      </c>
      <c r="B229" s="99" t="str">
        <f>IF($A229="","",VLOOKUP($A229,'Annex 2 Designated EHV charges'!$D:$O,2,0))</f>
        <v/>
      </c>
      <c r="C229" s="100" t="str">
        <f>IF($A229="","",VLOOKUP($A229,'Annex 2 Designated EHV charges'!$D:$O,3,0))</f>
        <v/>
      </c>
      <c r="D229" s="99" t="str">
        <f>IF($A229="","",VLOOKUP($A229,'Annex 2 Designated EHV charges'!$D:$O,4,0))</f>
        <v/>
      </c>
      <c r="E229" s="101" t="str">
        <f>IFERROR(IF(VLOOKUP($A229,'Annex 2 Designated EHV charges'!$D:$O,10,FALSE)=0,"",VLOOKUP($A229,'Annex 2 Designated EHV charges'!$D:$O,10,FALSE)),"")</f>
        <v/>
      </c>
      <c r="F229" s="102" t="str">
        <f>IFERROR(IF(VLOOKUP($A229,'Annex 2 Designated EHV charges'!$D:$O,11,FALSE)=0,"",VLOOKUP($A229,'Annex 2 Designated EHV charges'!$D:$O,11,FALSE)),"")</f>
        <v/>
      </c>
      <c r="G229" s="103" t="str">
        <f>IFERROR(IF(VLOOKUP($A229,'Annex 2 Designated EHV charges'!$D:$O,12,FALSE)=0,"",VLOOKUP($A229,'Annex 2 Designated EHV charges'!$D:$O,12,FALSE)),"")</f>
        <v/>
      </c>
      <c r="H229" s="103" t="str">
        <f>IFERROR(IF(VLOOKUP($A229,'Annex 2 Designated EHV charges'!$D:$P,13,FALSE)=0,"",VLOOKUP($A229,'Annex 2 Designated EHV charges'!$D:$P,13,FALSE)),"")</f>
        <v/>
      </c>
    </row>
    <row r="230" spans="1:8" x14ac:dyDescent="0.2">
      <c r="A230" s="100" t="str">
        <f t="array" ref="A230">IFERROR(INDEX('Annex 2 Designated EHV charges'!$D$11:$D$259, MATCH(0, IF(ISBLANK('Annex 2 Designated EHV charges'!$D$11:$D$259),1, COUNTIF(A$4:$A229, 'Annex 2 Designated EHV charges'!$D$11:$D$259)), 0)),"")</f>
        <v/>
      </c>
      <c r="B230" s="99" t="str">
        <f>IF($A230="","",VLOOKUP($A230,'Annex 2 Designated EHV charges'!$D:$O,2,0))</f>
        <v/>
      </c>
      <c r="C230" s="100" t="str">
        <f>IF($A230="","",VLOOKUP($A230,'Annex 2 Designated EHV charges'!$D:$O,3,0))</f>
        <v/>
      </c>
      <c r="D230" s="99" t="str">
        <f>IF($A230="","",VLOOKUP($A230,'Annex 2 Designated EHV charges'!$D:$O,4,0))</f>
        <v/>
      </c>
      <c r="E230" s="101" t="str">
        <f>IFERROR(IF(VLOOKUP($A230,'Annex 2 Designated EHV charges'!$D:$O,10,FALSE)=0,"",VLOOKUP($A230,'Annex 2 Designated EHV charges'!$D:$O,10,FALSE)),"")</f>
        <v/>
      </c>
      <c r="F230" s="102" t="str">
        <f>IFERROR(IF(VLOOKUP($A230,'Annex 2 Designated EHV charges'!$D:$O,11,FALSE)=0,"",VLOOKUP($A230,'Annex 2 Designated EHV charges'!$D:$O,11,FALSE)),"")</f>
        <v/>
      </c>
      <c r="G230" s="103" t="str">
        <f>IFERROR(IF(VLOOKUP($A230,'Annex 2 Designated EHV charges'!$D:$O,12,FALSE)=0,"",VLOOKUP($A230,'Annex 2 Designated EHV charges'!$D:$O,12,FALSE)),"")</f>
        <v/>
      </c>
      <c r="H230" s="103" t="str">
        <f>IFERROR(IF(VLOOKUP($A230,'Annex 2 Designated EHV charges'!$D:$P,13,FALSE)=0,"",VLOOKUP($A230,'Annex 2 Designated EHV charges'!$D:$P,13,FALSE)),"")</f>
        <v/>
      </c>
    </row>
    <row r="231" spans="1:8" x14ac:dyDescent="0.2">
      <c r="A231" s="100" t="str">
        <f t="array" ref="A231">IFERROR(INDEX('Annex 2 Designated EHV charges'!$D$11:$D$259, MATCH(0, IF(ISBLANK('Annex 2 Designated EHV charges'!$D$11:$D$259),1, COUNTIF(A$4:$A230, 'Annex 2 Designated EHV charges'!$D$11:$D$259)), 0)),"")</f>
        <v/>
      </c>
      <c r="B231" s="99" t="str">
        <f>IF($A231="","",VLOOKUP($A231,'Annex 2 Designated EHV charges'!$D:$O,2,0))</f>
        <v/>
      </c>
      <c r="C231" s="100" t="str">
        <f>IF($A231="","",VLOOKUP($A231,'Annex 2 Designated EHV charges'!$D:$O,3,0))</f>
        <v/>
      </c>
      <c r="D231" s="99" t="str">
        <f>IF($A231="","",VLOOKUP($A231,'Annex 2 Designated EHV charges'!$D:$O,4,0))</f>
        <v/>
      </c>
      <c r="E231" s="101" t="str">
        <f>IFERROR(IF(VLOOKUP($A231,'Annex 2 Designated EHV charges'!$D:$O,10,FALSE)=0,"",VLOOKUP($A231,'Annex 2 Designated EHV charges'!$D:$O,10,FALSE)),"")</f>
        <v/>
      </c>
      <c r="F231" s="102" t="str">
        <f>IFERROR(IF(VLOOKUP($A231,'Annex 2 Designated EHV charges'!$D:$O,11,FALSE)=0,"",VLOOKUP($A231,'Annex 2 Designated EHV charges'!$D:$O,11,FALSE)),"")</f>
        <v/>
      </c>
      <c r="G231" s="103" t="str">
        <f>IFERROR(IF(VLOOKUP($A231,'Annex 2 Designated EHV charges'!$D:$O,12,FALSE)=0,"",VLOOKUP($A231,'Annex 2 Designated EHV charges'!$D:$O,12,FALSE)),"")</f>
        <v/>
      </c>
      <c r="H231" s="103" t="str">
        <f>IFERROR(IF(VLOOKUP($A231,'Annex 2 Designated EHV charges'!$D:$P,13,FALSE)=0,"",VLOOKUP($A231,'Annex 2 Designated EHV charges'!$D:$P,13,FALSE)),"")</f>
        <v/>
      </c>
    </row>
    <row r="232" spans="1:8" x14ac:dyDescent="0.2">
      <c r="A232" s="100" t="str">
        <f t="array" ref="A232">IFERROR(INDEX('Annex 2 Designated EHV charges'!$D$11:$D$259, MATCH(0, IF(ISBLANK('Annex 2 Designated EHV charges'!$D$11:$D$259),1, COUNTIF(A$4:$A231, 'Annex 2 Designated EHV charges'!$D$11:$D$259)), 0)),"")</f>
        <v/>
      </c>
      <c r="B232" s="99" t="str">
        <f>IF($A232="","",VLOOKUP($A232,'Annex 2 Designated EHV charges'!$D:$O,2,0))</f>
        <v/>
      </c>
      <c r="C232" s="100" t="str">
        <f>IF($A232="","",VLOOKUP($A232,'Annex 2 Designated EHV charges'!$D:$O,3,0))</f>
        <v/>
      </c>
      <c r="D232" s="99" t="str">
        <f>IF($A232="","",VLOOKUP($A232,'Annex 2 Designated EHV charges'!$D:$O,4,0))</f>
        <v/>
      </c>
      <c r="E232" s="101" t="str">
        <f>IFERROR(IF(VLOOKUP($A232,'Annex 2 Designated EHV charges'!$D:$O,10,FALSE)=0,"",VLOOKUP($A232,'Annex 2 Designated EHV charges'!$D:$O,10,FALSE)),"")</f>
        <v/>
      </c>
      <c r="F232" s="102" t="str">
        <f>IFERROR(IF(VLOOKUP($A232,'Annex 2 Designated EHV charges'!$D:$O,11,FALSE)=0,"",VLOOKUP($A232,'Annex 2 Designated EHV charges'!$D:$O,11,FALSE)),"")</f>
        <v/>
      </c>
      <c r="G232" s="103" t="str">
        <f>IFERROR(IF(VLOOKUP($A232,'Annex 2 Designated EHV charges'!$D:$O,12,FALSE)=0,"",VLOOKUP($A232,'Annex 2 Designated EHV charges'!$D:$O,12,FALSE)),"")</f>
        <v/>
      </c>
      <c r="H232" s="103" t="str">
        <f>IFERROR(IF(VLOOKUP($A232,'Annex 2 Designated EHV charges'!$D:$P,13,FALSE)=0,"",VLOOKUP($A232,'Annex 2 Designated EHV charges'!$D:$P,13,FALSE)),"")</f>
        <v/>
      </c>
    </row>
    <row r="233" spans="1:8" x14ac:dyDescent="0.2">
      <c r="A233" s="100" t="str">
        <f t="array" ref="A233">IFERROR(INDEX('Annex 2 Designated EHV charges'!$D$11:$D$259, MATCH(0, IF(ISBLANK('Annex 2 Designated EHV charges'!$D$11:$D$259),1, COUNTIF(A$4:$A232, 'Annex 2 Designated EHV charges'!$D$11:$D$259)), 0)),"")</f>
        <v/>
      </c>
      <c r="B233" s="99" t="str">
        <f>IF($A233="","",VLOOKUP($A233,'Annex 2 Designated EHV charges'!$D:$O,2,0))</f>
        <v/>
      </c>
      <c r="C233" s="100" t="str">
        <f>IF($A233="","",VLOOKUP($A233,'Annex 2 Designated EHV charges'!$D:$O,3,0))</f>
        <v/>
      </c>
      <c r="D233" s="99" t="str">
        <f>IF($A233="","",VLOOKUP($A233,'Annex 2 Designated EHV charges'!$D:$O,4,0))</f>
        <v/>
      </c>
      <c r="E233" s="101" t="str">
        <f>IFERROR(IF(VLOOKUP($A233,'Annex 2 Designated EHV charges'!$D:$O,10,FALSE)=0,"",VLOOKUP($A233,'Annex 2 Designated EHV charges'!$D:$O,10,FALSE)),"")</f>
        <v/>
      </c>
      <c r="F233" s="102" t="str">
        <f>IFERROR(IF(VLOOKUP($A233,'Annex 2 Designated EHV charges'!$D:$O,11,FALSE)=0,"",VLOOKUP($A233,'Annex 2 Designated EHV charges'!$D:$O,11,FALSE)),"")</f>
        <v/>
      </c>
      <c r="G233" s="103" t="str">
        <f>IFERROR(IF(VLOOKUP($A233,'Annex 2 Designated EHV charges'!$D:$O,12,FALSE)=0,"",VLOOKUP($A233,'Annex 2 Designated EHV charges'!$D:$O,12,FALSE)),"")</f>
        <v/>
      </c>
      <c r="H233" s="103" t="str">
        <f>IFERROR(IF(VLOOKUP($A233,'Annex 2 Designated EHV charges'!$D:$P,13,FALSE)=0,"",VLOOKUP($A233,'Annex 2 Designated EHV charges'!$D:$P,13,FALSE)),"")</f>
        <v/>
      </c>
    </row>
    <row r="234" spans="1:8" x14ac:dyDescent="0.2">
      <c r="A234" s="100" t="str">
        <f t="array" ref="A234">IFERROR(INDEX('Annex 2 Designated EHV charges'!$D$11:$D$259, MATCH(0, IF(ISBLANK('Annex 2 Designated EHV charges'!$D$11:$D$259),1, COUNTIF(A$4:$A233, 'Annex 2 Designated EHV charges'!$D$11:$D$259)), 0)),"")</f>
        <v/>
      </c>
      <c r="B234" s="99" t="str">
        <f>IF($A234="","",VLOOKUP($A234,'Annex 2 Designated EHV charges'!$D:$O,2,0))</f>
        <v/>
      </c>
      <c r="C234" s="100" t="str">
        <f>IF($A234="","",VLOOKUP($A234,'Annex 2 Designated EHV charges'!$D:$O,3,0))</f>
        <v/>
      </c>
      <c r="D234" s="99" t="str">
        <f>IF($A234="","",VLOOKUP($A234,'Annex 2 Designated EHV charges'!$D:$O,4,0))</f>
        <v/>
      </c>
      <c r="E234" s="101" t="str">
        <f>IFERROR(IF(VLOOKUP($A234,'Annex 2 Designated EHV charges'!$D:$O,10,FALSE)=0,"",VLOOKUP($A234,'Annex 2 Designated EHV charges'!$D:$O,10,FALSE)),"")</f>
        <v/>
      </c>
      <c r="F234" s="102" t="str">
        <f>IFERROR(IF(VLOOKUP($A234,'Annex 2 Designated EHV charges'!$D:$O,11,FALSE)=0,"",VLOOKUP($A234,'Annex 2 Designated EHV charges'!$D:$O,11,FALSE)),"")</f>
        <v/>
      </c>
      <c r="G234" s="103" t="str">
        <f>IFERROR(IF(VLOOKUP($A234,'Annex 2 Designated EHV charges'!$D:$O,12,FALSE)=0,"",VLOOKUP($A234,'Annex 2 Designated EHV charges'!$D:$O,12,FALSE)),"")</f>
        <v/>
      </c>
      <c r="H234" s="103" t="str">
        <f>IFERROR(IF(VLOOKUP($A234,'Annex 2 Designated EHV charges'!$D:$P,13,FALSE)=0,"",VLOOKUP($A234,'Annex 2 Designated EHV charges'!$D:$P,13,FALSE)),"")</f>
        <v/>
      </c>
    </row>
    <row r="235" spans="1:8" x14ac:dyDescent="0.2">
      <c r="A235" s="100" t="str">
        <f t="array" ref="A235">IFERROR(INDEX('Annex 2 Designated EHV charges'!$D$11:$D$259, MATCH(0, IF(ISBLANK('Annex 2 Designated EHV charges'!$D$11:$D$259),1, COUNTIF(A$4:$A234, 'Annex 2 Designated EHV charges'!$D$11:$D$259)), 0)),"")</f>
        <v/>
      </c>
      <c r="B235" s="99" t="str">
        <f>IF($A235="","",VLOOKUP($A235,'Annex 2 Designated EHV charges'!$D:$O,2,0))</f>
        <v/>
      </c>
      <c r="C235" s="100" t="str">
        <f>IF($A235="","",VLOOKUP($A235,'Annex 2 Designated EHV charges'!$D:$O,3,0))</f>
        <v/>
      </c>
      <c r="D235" s="99" t="str">
        <f>IF($A235="","",VLOOKUP($A235,'Annex 2 Designated EHV charges'!$D:$O,4,0))</f>
        <v/>
      </c>
      <c r="E235" s="101" t="str">
        <f>IFERROR(IF(VLOOKUP($A235,'Annex 2 Designated EHV charges'!$D:$O,10,FALSE)=0,"",VLOOKUP($A235,'Annex 2 Designated EHV charges'!$D:$O,10,FALSE)),"")</f>
        <v/>
      </c>
      <c r="F235" s="102" t="str">
        <f>IFERROR(IF(VLOOKUP($A235,'Annex 2 Designated EHV charges'!$D:$O,11,FALSE)=0,"",VLOOKUP($A235,'Annex 2 Designated EHV charges'!$D:$O,11,FALSE)),"")</f>
        <v/>
      </c>
      <c r="G235" s="103" t="str">
        <f>IFERROR(IF(VLOOKUP($A235,'Annex 2 Designated EHV charges'!$D:$O,12,FALSE)=0,"",VLOOKUP($A235,'Annex 2 Designated EHV charges'!$D:$O,12,FALSE)),"")</f>
        <v/>
      </c>
      <c r="H235" s="103" t="str">
        <f>IFERROR(IF(VLOOKUP($A235,'Annex 2 Designated EHV charges'!$D:$P,13,FALSE)=0,"",VLOOKUP($A235,'Annex 2 Designated EHV charges'!$D:$P,13,FALSE)),"")</f>
        <v/>
      </c>
    </row>
    <row r="236" spans="1:8" x14ac:dyDescent="0.2">
      <c r="A236" s="100" t="str">
        <f t="array" ref="A236">IFERROR(INDEX('Annex 2 Designated EHV charges'!$D$11:$D$259, MATCH(0, IF(ISBLANK('Annex 2 Designated EHV charges'!$D$11:$D$259),1, COUNTIF(A$4:$A235, 'Annex 2 Designated EHV charges'!$D$11:$D$259)), 0)),"")</f>
        <v/>
      </c>
      <c r="B236" s="99" t="str">
        <f>IF($A236="","",VLOOKUP($A236,'Annex 2 Designated EHV charges'!$D:$O,2,0))</f>
        <v/>
      </c>
      <c r="C236" s="100" t="str">
        <f>IF($A236="","",VLOOKUP($A236,'Annex 2 Designated EHV charges'!$D:$O,3,0))</f>
        <v/>
      </c>
      <c r="D236" s="99" t="str">
        <f>IF($A236="","",VLOOKUP($A236,'Annex 2 Designated EHV charges'!$D:$O,4,0))</f>
        <v/>
      </c>
      <c r="E236" s="101" t="str">
        <f>IFERROR(IF(VLOOKUP($A236,'Annex 2 Designated EHV charges'!$D:$O,10,FALSE)=0,"",VLOOKUP($A236,'Annex 2 Designated EHV charges'!$D:$O,10,FALSE)),"")</f>
        <v/>
      </c>
      <c r="F236" s="102" t="str">
        <f>IFERROR(IF(VLOOKUP($A236,'Annex 2 Designated EHV charges'!$D:$O,11,FALSE)=0,"",VLOOKUP($A236,'Annex 2 Designated EHV charges'!$D:$O,11,FALSE)),"")</f>
        <v/>
      </c>
      <c r="G236" s="103" t="str">
        <f>IFERROR(IF(VLOOKUP($A236,'Annex 2 Designated EHV charges'!$D:$O,12,FALSE)=0,"",VLOOKUP($A236,'Annex 2 Designated EHV charges'!$D:$O,12,FALSE)),"")</f>
        <v/>
      </c>
      <c r="H236" s="103" t="str">
        <f>IFERROR(IF(VLOOKUP($A236,'Annex 2 Designated EHV charges'!$D:$P,13,FALSE)=0,"",VLOOKUP($A236,'Annex 2 Designated EHV charges'!$D:$P,13,FALSE)),"")</f>
        <v/>
      </c>
    </row>
    <row r="237" spans="1:8" x14ac:dyDescent="0.2">
      <c r="A237" s="100" t="str">
        <f t="array" ref="A237">IFERROR(INDEX('Annex 2 Designated EHV charges'!$D$11:$D$259, MATCH(0, IF(ISBLANK('Annex 2 Designated EHV charges'!$D$11:$D$259),1, COUNTIF(A$4:$A236, 'Annex 2 Designated EHV charges'!$D$11:$D$259)), 0)),"")</f>
        <v/>
      </c>
      <c r="B237" s="99" t="str">
        <f>IF($A237="","",VLOOKUP($A237,'Annex 2 Designated EHV charges'!$D:$O,2,0))</f>
        <v/>
      </c>
      <c r="C237" s="100" t="str">
        <f>IF($A237="","",VLOOKUP($A237,'Annex 2 Designated EHV charges'!$D:$O,3,0))</f>
        <v/>
      </c>
      <c r="D237" s="99" t="str">
        <f>IF($A237="","",VLOOKUP($A237,'Annex 2 Designated EHV charges'!$D:$O,4,0))</f>
        <v/>
      </c>
      <c r="E237" s="101" t="str">
        <f>IFERROR(IF(VLOOKUP($A237,'Annex 2 Designated EHV charges'!$D:$O,10,FALSE)=0,"",VLOOKUP($A237,'Annex 2 Designated EHV charges'!$D:$O,10,FALSE)),"")</f>
        <v/>
      </c>
      <c r="F237" s="102" t="str">
        <f>IFERROR(IF(VLOOKUP($A237,'Annex 2 Designated EHV charges'!$D:$O,11,FALSE)=0,"",VLOOKUP($A237,'Annex 2 Designated EHV charges'!$D:$O,11,FALSE)),"")</f>
        <v/>
      </c>
      <c r="G237" s="103" t="str">
        <f>IFERROR(IF(VLOOKUP($A237,'Annex 2 Designated EHV charges'!$D:$O,12,FALSE)=0,"",VLOOKUP($A237,'Annex 2 Designated EHV charges'!$D:$O,12,FALSE)),"")</f>
        <v/>
      </c>
      <c r="H237" s="103" t="str">
        <f>IFERROR(IF(VLOOKUP($A237,'Annex 2 Designated EHV charges'!$D:$P,13,FALSE)=0,"",VLOOKUP($A237,'Annex 2 Designated EHV charges'!$D:$P,13,FALSE)),"")</f>
        <v/>
      </c>
    </row>
    <row r="238" spans="1:8" x14ac:dyDescent="0.2">
      <c r="A238" s="100" t="str">
        <f t="array" ref="A238">IFERROR(INDEX('Annex 2 Designated EHV charges'!$D$11:$D$259, MATCH(0, IF(ISBLANK('Annex 2 Designated EHV charges'!$D$11:$D$259),1, COUNTIF(A$4:$A237, 'Annex 2 Designated EHV charges'!$D$11:$D$259)), 0)),"")</f>
        <v/>
      </c>
      <c r="B238" s="99" t="str">
        <f>IF($A238="","",VLOOKUP($A238,'Annex 2 Designated EHV charges'!$D:$O,2,0))</f>
        <v/>
      </c>
      <c r="C238" s="100" t="str">
        <f>IF($A238="","",VLOOKUP($A238,'Annex 2 Designated EHV charges'!$D:$O,3,0))</f>
        <v/>
      </c>
      <c r="D238" s="99" t="str">
        <f>IF($A238="","",VLOOKUP($A238,'Annex 2 Designated EHV charges'!$D:$O,4,0))</f>
        <v/>
      </c>
      <c r="E238" s="101" t="str">
        <f>IFERROR(IF(VLOOKUP($A238,'Annex 2 Designated EHV charges'!$D:$O,10,FALSE)=0,"",VLOOKUP($A238,'Annex 2 Designated EHV charges'!$D:$O,10,FALSE)),"")</f>
        <v/>
      </c>
      <c r="F238" s="102" t="str">
        <f>IFERROR(IF(VLOOKUP($A238,'Annex 2 Designated EHV charges'!$D:$O,11,FALSE)=0,"",VLOOKUP($A238,'Annex 2 Designated EHV charges'!$D:$O,11,FALSE)),"")</f>
        <v/>
      </c>
      <c r="G238" s="103" t="str">
        <f>IFERROR(IF(VLOOKUP($A238,'Annex 2 Designated EHV charges'!$D:$O,12,FALSE)=0,"",VLOOKUP($A238,'Annex 2 Designated EHV charges'!$D:$O,12,FALSE)),"")</f>
        <v/>
      </c>
      <c r="H238" s="103" t="str">
        <f>IFERROR(IF(VLOOKUP($A238,'Annex 2 Designated EHV charges'!$D:$P,13,FALSE)=0,"",VLOOKUP($A238,'Annex 2 Designated EHV charges'!$D:$P,13,FALSE)),"")</f>
        <v/>
      </c>
    </row>
    <row r="239" spans="1:8" x14ac:dyDescent="0.2">
      <c r="A239" s="100" t="str">
        <f t="array" ref="A239">IFERROR(INDEX('Annex 2 Designated EHV charges'!$D$11:$D$259, MATCH(0, IF(ISBLANK('Annex 2 Designated EHV charges'!$D$11:$D$259),1, COUNTIF(A$4:$A238, 'Annex 2 Designated EHV charges'!$D$11:$D$259)), 0)),"")</f>
        <v/>
      </c>
      <c r="B239" s="99" t="str">
        <f>IF($A239="","",VLOOKUP($A239,'Annex 2 Designated EHV charges'!$D:$O,2,0))</f>
        <v/>
      </c>
      <c r="C239" s="100" t="str">
        <f>IF($A239="","",VLOOKUP($A239,'Annex 2 Designated EHV charges'!$D:$O,3,0))</f>
        <v/>
      </c>
      <c r="D239" s="99" t="str">
        <f>IF($A239="","",VLOOKUP($A239,'Annex 2 Designated EHV charges'!$D:$O,4,0))</f>
        <v/>
      </c>
      <c r="E239" s="101" t="str">
        <f>IFERROR(IF(VLOOKUP($A239,'Annex 2 Designated EHV charges'!$D:$O,10,FALSE)=0,"",VLOOKUP($A239,'Annex 2 Designated EHV charges'!$D:$O,10,FALSE)),"")</f>
        <v/>
      </c>
      <c r="F239" s="102" t="str">
        <f>IFERROR(IF(VLOOKUP($A239,'Annex 2 Designated EHV charges'!$D:$O,11,FALSE)=0,"",VLOOKUP($A239,'Annex 2 Designated EHV charges'!$D:$O,11,FALSE)),"")</f>
        <v/>
      </c>
      <c r="G239" s="103" t="str">
        <f>IFERROR(IF(VLOOKUP($A239,'Annex 2 Designated EHV charges'!$D:$O,12,FALSE)=0,"",VLOOKUP($A239,'Annex 2 Designated EHV charges'!$D:$O,12,FALSE)),"")</f>
        <v/>
      </c>
      <c r="H239" s="103" t="str">
        <f>IFERROR(IF(VLOOKUP($A239,'Annex 2 Designated EHV charges'!$D:$P,13,FALSE)=0,"",VLOOKUP($A239,'Annex 2 Designated EHV charges'!$D:$P,13,FALSE)),"")</f>
        <v/>
      </c>
    </row>
    <row r="240" spans="1:8" x14ac:dyDescent="0.2">
      <c r="A240" s="100" t="str">
        <f t="array" ref="A240">IFERROR(INDEX('Annex 2 Designated EHV charges'!$D$11:$D$259, MATCH(0, IF(ISBLANK('Annex 2 Designated EHV charges'!$D$11:$D$259),1, COUNTIF(A$4:$A239, 'Annex 2 Designated EHV charges'!$D$11:$D$259)), 0)),"")</f>
        <v/>
      </c>
      <c r="B240" s="99" t="str">
        <f>IF($A240="","",VLOOKUP($A240,'Annex 2 Designated EHV charges'!$D:$O,2,0))</f>
        <v/>
      </c>
      <c r="C240" s="100" t="str">
        <f>IF($A240="","",VLOOKUP($A240,'Annex 2 Designated EHV charges'!$D:$O,3,0))</f>
        <v/>
      </c>
      <c r="D240" s="99" t="str">
        <f>IF($A240="","",VLOOKUP($A240,'Annex 2 Designated EHV charges'!$D:$O,4,0))</f>
        <v/>
      </c>
      <c r="E240" s="101" t="str">
        <f>IFERROR(IF(VLOOKUP($A240,'Annex 2 Designated EHV charges'!$D:$O,10,FALSE)=0,"",VLOOKUP($A240,'Annex 2 Designated EHV charges'!$D:$O,10,FALSE)),"")</f>
        <v/>
      </c>
      <c r="F240" s="102" t="str">
        <f>IFERROR(IF(VLOOKUP($A240,'Annex 2 Designated EHV charges'!$D:$O,11,FALSE)=0,"",VLOOKUP($A240,'Annex 2 Designated EHV charges'!$D:$O,11,FALSE)),"")</f>
        <v/>
      </c>
      <c r="G240" s="103" t="str">
        <f>IFERROR(IF(VLOOKUP($A240,'Annex 2 Designated EHV charges'!$D:$O,12,FALSE)=0,"",VLOOKUP($A240,'Annex 2 Designated EHV charges'!$D:$O,12,FALSE)),"")</f>
        <v/>
      </c>
      <c r="H240" s="103" t="str">
        <f>IFERROR(IF(VLOOKUP($A240,'Annex 2 Designated EHV charges'!$D:$P,13,FALSE)=0,"",VLOOKUP($A240,'Annex 2 Designated EHV charges'!$D:$P,13,FALSE)),"")</f>
        <v/>
      </c>
    </row>
    <row r="241" spans="1:8" x14ac:dyDescent="0.2">
      <c r="A241" s="100" t="str">
        <f t="array" ref="A241">IFERROR(INDEX('Annex 2 Designated EHV charges'!$D$11:$D$259, MATCH(0, IF(ISBLANK('Annex 2 Designated EHV charges'!$D$11:$D$259),1, COUNTIF(A$4:$A240, 'Annex 2 Designated EHV charges'!$D$11:$D$259)), 0)),"")</f>
        <v/>
      </c>
      <c r="B241" s="99" t="str">
        <f>IF($A241="","",VLOOKUP($A241,'Annex 2 Designated EHV charges'!$D:$O,2,0))</f>
        <v/>
      </c>
      <c r="C241" s="100" t="str">
        <f>IF($A241="","",VLOOKUP($A241,'Annex 2 Designated EHV charges'!$D:$O,3,0))</f>
        <v/>
      </c>
      <c r="D241" s="99" t="str">
        <f>IF($A241="","",VLOOKUP($A241,'Annex 2 Designated EHV charges'!$D:$O,4,0))</f>
        <v/>
      </c>
      <c r="E241" s="101" t="str">
        <f>IFERROR(IF(VLOOKUP($A241,'Annex 2 Designated EHV charges'!$D:$O,10,FALSE)=0,"",VLOOKUP($A241,'Annex 2 Designated EHV charges'!$D:$O,10,FALSE)),"")</f>
        <v/>
      </c>
      <c r="F241" s="102" t="str">
        <f>IFERROR(IF(VLOOKUP($A241,'Annex 2 Designated EHV charges'!$D:$O,11,FALSE)=0,"",VLOOKUP($A241,'Annex 2 Designated EHV charges'!$D:$O,11,FALSE)),"")</f>
        <v/>
      </c>
      <c r="G241" s="103" t="str">
        <f>IFERROR(IF(VLOOKUP($A241,'Annex 2 Designated EHV charges'!$D:$O,12,FALSE)=0,"",VLOOKUP($A241,'Annex 2 Designated EHV charges'!$D:$O,12,FALSE)),"")</f>
        <v/>
      </c>
      <c r="H241" s="103" t="str">
        <f>IFERROR(IF(VLOOKUP($A241,'Annex 2 Designated EHV charges'!$D:$P,13,FALSE)=0,"",VLOOKUP($A241,'Annex 2 Designated EHV charges'!$D:$P,13,FALSE)),"")</f>
        <v/>
      </c>
    </row>
    <row r="242" spans="1:8" x14ac:dyDescent="0.2">
      <c r="A242" s="100" t="str">
        <f t="array" ref="A242">IFERROR(INDEX('Annex 2 Designated EHV charges'!$D$11:$D$259, MATCH(0, IF(ISBLANK('Annex 2 Designated EHV charges'!$D$11:$D$259),1, COUNTIF(A$4:$A241, 'Annex 2 Designated EHV charges'!$D$11:$D$259)), 0)),"")</f>
        <v/>
      </c>
      <c r="B242" s="99" t="str">
        <f>IF($A242="","",VLOOKUP($A242,'Annex 2 Designated EHV charges'!$D:$O,2,0))</f>
        <v/>
      </c>
      <c r="C242" s="100" t="str">
        <f>IF($A242="","",VLOOKUP($A242,'Annex 2 Designated EHV charges'!$D:$O,3,0))</f>
        <v/>
      </c>
      <c r="D242" s="99" t="str">
        <f>IF($A242="","",VLOOKUP($A242,'Annex 2 Designated EHV charges'!$D:$O,4,0))</f>
        <v/>
      </c>
      <c r="E242" s="101" t="str">
        <f>IFERROR(IF(VLOOKUP($A242,'Annex 2 Designated EHV charges'!$D:$O,10,FALSE)=0,"",VLOOKUP($A242,'Annex 2 Designated EHV charges'!$D:$O,10,FALSE)),"")</f>
        <v/>
      </c>
      <c r="F242" s="102" t="str">
        <f>IFERROR(IF(VLOOKUP($A242,'Annex 2 Designated EHV charges'!$D:$O,11,FALSE)=0,"",VLOOKUP($A242,'Annex 2 Designated EHV charges'!$D:$O,11,FALSE)),"")</f>
        <v/>
      </c>
      <c r="G242" s="103" t="str">
        <f>IFERROR(IF(VLOOKUP($A242,'Annex 2 Designated EHV charges'!$D:$O,12,FALSE)=0,"",VLOOKUP($A242,'Annex 2 Designated EHV charges'!$D:$O,12,FALSE)),"")</f>
        <v/>
      </c>
      <c r="H242" s="103" t="str">
        <f>IFERROR(IF(VLOOKUP($A242,'Annex 2 Designated EHV charges'!$D:$P,13,FALSE)=0,"",VLOOKUP($A242,'Annex 2 Designated EHV charges'!$D:$P,13,FALSE)),"")</f>
        <v/>
      </c>
    </row>
    <row r="243" spans="1:8" x14ac:dyDescent="0.2">
      <c r="A243" s="100" t="str">
        <f t="array" ref="A243">IFERROR(INDEX('Annex 2 Designated EHV charges'!$D$11:$D$259, MATCH(0, IF(ISBLANK('Annex 2 Designated EHV charges'!$D$11:$D$259),1, COUNTIF(A$4:$A242, 'Annex 2 Designated EHV charges'!$D$11:$D$259)), 0)),"")</f>
        <v/>
      </c>
      <c r="B243" s="99" t="str">
        <f>IF($A243="","",VLOOKUP($A243,'Annex 2 Designated EHV charges'!$D:$O,2,0))</f>
        <v/>
      </c>
      <c r="C243" s="100" t="str">
        <f>IF($A243="","",VLOOKUP($A243,'Annex 2 Designated EHV charges'!$D:$O,3,0))</f>
        <v/>
      </c>
      <c r="D243" s="99" t="str">
        <f>IF($A243="","",VLOOKUP($A243,'Annex 2 Designated EHV charges'!$D:$O,4,0))</f>
        <v/>
      </c>
      <c r="E243" s="101" t="str">
        <f>IFERROR(IF(VLOOKUP($A243,'Annex 2 Designated EHV charges'!$D:$O,10,FALSE)=0,"",VLOOKUP($A243,'Annex 2 Designated EHV charges'!$D:$O,10,FALSE)),"")</f>
        <v/>
      </c>
      <c r="F243" s="102" t="str">
        <f>IFERROR(IF(VLOOKUP($A243,'Annex 2 Designated EHV charges'!$D:$O,11,FALSE)=0,"",VLOOKUP($A243,'Annex 2 Designated EHV charges'!$D:$O,11,FALSE)),"")</f>
        <v/>
      </c>
      <c r="G243" s="103" t="str">
        <f>IFERROR(IF(VLOOKUP($A243,'Annex 2 Designated EHV charges'!$D:$O,12,FALSE)=0,"",VLOOKUP($A243,'Annex 2 Designated EHV charges'!$D:$O,12,FALSE)),"")</f>
        <v/>
      </c>
      <c r="H243" s="103" t="str">
        <f>IFERROR(IF(VLOOKUP($A243,'Annex 2 Designated EHV charges'!$D:$P,13,FALSE)=0,"",VLOOKUP($A243,'Annex 2 Designated EHV charges'!$D:$P,13,FALSE)),"")</f>
        <v/>
      </c>
    </row>
    <row r="244" spans="1:8" x14ac:dyDescent="0.2">
      <c r="A244" s="100" t="str">
        <f t="array" ref="A244">IFERROR(INDEX('Annex 2 Designated EHV charges'!$D$11:$D$259, MATCH(0, IF(ISBLANK('Annex 2 Designated EHV charges'!$D$11:$D$259),1, COUNTIF(A$4:$A243, 'Annex 2 Designated EHV charges'!$D$11:$D$259)), 0)),"")</f>
        <v/>
      </c>
      <c r="B244" s="99" t="str">
        <f>IF($A244="","",VLOOKUP($A244,'Annex 2 Designated EHV charges'!$D:$O,2,0))</f>
        <v/>
      </c>
      <c r="C244" s="100" t="str">
        <f>IF($A244="","",VLOOKUP($A244,'Annex 2 Designated EHV charges'!$D:$O,3,0))</f>
        <v/>
      </c>
      <c r="D244" s="99" t="str">
        <f>IF($A244="","",VLOOKUP($A244,'Annex 2 Designated EHV charges'!$D:$O,4,0))</f>
        <v/>
      </c>
      <c r="E244" s="101" t="str">
        <f>IFERROR(IF(VLOOKUP($A244,'Annex 2 Designated EHV charges'!$D:$O,10,FALSE)=0,"",VLOOKUP($A244,'Annex 2 Designated EHV charges'!$D:$O,10,FALSE)),"")</f>
        <v/>
      </c>
      <c r="F244" s="102" t="str">
        <f>IFERROR(IF(VLOOKUP($A244,'Annex 2 Designated EHV charges'!$D:$O,11,FALSE)=0,"",VLOOKUP($A244,'Annex 2 Designated EHV charges'!$D:$O,11,FALSE)),"")</f>
        <v/>
      </c>
      <c r="G244" s="103" t="str">
        <f>IFERROR(IF(VLOOKUP($A244,'Annex 2 Designated EHV charges'!$D:$O,12,FALSE)=0,"",VLOOKUP($A244,'Annex 2 Designated EHV charges'!$D:$O,12,FALSE)),"")</f>
        <v/>
      </c>
      <c r="H244" s="103" t="str">
        <f>IFERROR(IF(VLOOKUP($A244,'Annex 2 Designated EHV charges'!$D:$P,13,FALSE)=0,"",VLOOKUP($A244,'Annex 2 Designated EHV charges'!$D:$P,13,FALSE)),"")</f>
        <v/>
      </c>
    </row>
    <row r="245" spans="1:8" x14ac:dyDescent="0.2">
      <c r="A245" s="100" t="str">
        <f t="array" ref="A245">IFERROR(INDEX('Annex 2 Designated EHV charges'!$D$11:$D$259, MATCH(0, IF(ISBLANK('Annex 2 Designated EHV charges'!$D$11:$D$259),1, COUNTIF(A$4:$A244, 'Annex 2 Designated EHV charges'!$D$11:$D$259)), 0)),"")</f>
        <v/>
      </c>
      <c r="B245" s="99" t="str">
        <f>IF($A245="","",VLOOKUP($A245,'Annex 2 Designated EHV charges'!$D:$O,2,0))</f>
        <v/>
      </c>
      <c r="C245" s="100" t="str">
        <f>IF($A245="","",VLOOKUP($A245,'Annex 2 Designated EHV charges'!$D:$O,3,0))</f>
        <v/>
      </c>
      <c r="D245" s="99" t="str">
        <f>IF($A245="","",VLOOKUP($A245,'Annex 2 Designated EHV charges'!$D:$O,4,0))</f>
        <v/>
      </c>
      <c r="E245" s="101" t="str">
        <f>IFERROR(IF(VLOOKUP($A245,'Annex 2 Designated EHV charges'!$D:$O,10,FALSE)=0,"",VLOOKUP($A245,'Annex 2 Designated EHV charges'!$D:$O,10,FALSE)),"")</f>
        <v/>
      </c>
      <c r="F245" s="102" t="str">
        <f>IFERROR(IF(VLOOKUP($A245,'Annex 2 Designated EHV charges'!$D:$O,11,FALSE)=0,"",VLOOKUP($A245,'Annex 2 Designated EHV charges'!$D:$O,11,FALSE)),"")</f>
        <v/>
      </c>
      <c r="G245" s="103" t="str">
        <f>IFERROR(IF(VLOOKUP($A245,'Annex 2 Designated EHV charges'!$D:$O,12,FALSE)=0,"",VLOOKUP($A245,'Annex 2 Designated EHV charges'!$D:$O,12,FALSE)),"")</f>
        <v/>
      </c>
      <c r="H245" s="103" t="str">
        <f>IFERROR(IF(VLOOKUP($A245,'Annex 2 Designated EHV charges'!$D:$P,13,FALSE)=0,"",VLOOKUP($A245,'Annex 2 Designated EHV charges'!$D:$P,13,FALSE)),"")</f>
        <v/>
      </c>
    </row>
    <row r="246" spans="1:8" x14ac:dyDescent="0.2">
      <c r="A246" s="100" t="str">
        <f t="array" ref="A246">IFERROR(INDEX('Annex 2 Designated EHV charges'!$D$11:$D$259, MATCH(0, IF(ISBLANK('Annex 2 Designated EHV charges'!$D$11:$D$259),1, COUNTIF(A$4:$A245, 'Annex 2 Designated EHV charges'!$D$11:$D$259)), 0)),"")</f>
        <v/>
      </c>
      <c r="B246" s="99" t="str">
        <f>IF($A246="","",VLOOKUP($A246,'Annex 2 Designated EHV charges'!$D:$O,2,0))</f>
        <v/>
      </c>
      <c r="C246" s="100" t="str">
        <f>IF($A246="","",VLOOKUP($A246,'Annex 2 Designated EHV charges'!$D:$O,3,0))</f>
        <v/>
      </c>
      <c r="D246" s="99" t="str">
        <f>IF($A246="","",VLOOKUP($A246,'Annex 2 Designated EHV charges'!$D:$O,4,0))</f>
        <v/>
      </c>
      <c r="E246" s="101" t="str">
        <f>IFERROR(IF(VLOOKUP($A246,'Annex 2 Designated EHV charges'!$D:$O,10,FALSE)=0,"",VLOOKUP($A246,'Annex 2 Designated EHV charges'!$D:$O,10,FALSE)),"")</f>
        <v/>
      </c>
      <c r="F246" s="102" t="str">
        <f>IFERROR(IF(VLOOKUP($A246,'Annex 2 Designated EHV charges'!$D:$O,11,FALSE)=0,"",VLOOKUP($A246,'Annex 2 Designated EHV charges'!$D:$O,11,FALSE)),"")</f>
        <v/>
      </c>
      <c r="G246" s="103" t="str">
        <f>IFERROR(IF(VLOOKUP($A246,'Annex 2 Designated EHV charges'!$D:$O,12,FALSE)=0,"",VLOOKUP($A246,'Annex 2 Designated EHV charges'!$D:$O,12,FALSE)),"")</f>
        <v/>
      </c>
      <c r="H246" s="103" t="str">
        <f>IFERROR(IF(VLOOKUP($A246,'Annex 2 Designated EHV charges'!$D:$P,13,FALSE)=0,"",VLOOKUP($A246,'Annex 2 Designated EHV charges'!$D:$P,13,FALSE)),"")</f>
        <v/>
      </c>
    </row>
    <row r="247" spans="1:8" x14ac:dyDescent="0.2">
      <c r="A247" s="100" t="str">
        <f t="array" ref="A247">IFERROR(INDEX('Annex 2 Designated EHV charges'!$D$11:$D$259, MATCH(0, IF(ISBLANK('Annex 2 Designated EHV charges'!$D$11:$D$259),1, COUNTIF(A$4:$A246, 'Annex 2 Designated EHV charges'!$D$11:$D$259)), 0)),"")</f>
        <v/>
      </c>
      <c r="B247" s="99" t="str">
        <f>IF($A247="","",VLOOKUP($A247,'Annex 2 Designated EHV charges'!$D:$O,2,0))</f>
        <v/>
      </c>
      <c r="C247" s="100" t="str">
        <f>IF($A247="","",VLOOKUP($A247,'Annex 2 Designated EHV charges'!$D:$O,3,0))</f>
        <v/>
      </c>
      <c r="D247" s="99" t="str">
        <f>IF($A247="","",VLOOKUP($A247,'Annex 2 Designated EHV charges'!$D:$O,4,0))</f>
        <v/>
      </c>
      <c r="E247" s="101" t="str">
        <f>IFERROR(IF(VLOOKUP($A247,'Annex 2 Designated EHV charges'!$D:$O,10,FALSE)=0,"",VLOOKUP($A247,'Annex 2 Designated EHV charges'!$D:$O,10,FALSE)),"")</f>
        <v/>
      </c>
      <c r="F247" s="102" t="str">
        <f>IFERROR(IF(VLOOKUP($A247,'Annex 2 Designated EHV charges'!$D:$O,11,FALSE)=0,"",VLOOKUP($A247,'Annex 2 Designated EHV charges'!$D:$O,11,FALSE)),"")</f>
        <v/>
      </c>
      <c r="G247" s="103" t="str">
        <f>IFERROR(IF(VLOOKUP($A247,'Annex 2 Designated EHV charges'!$D:$O,12,FALSE)=0,"",VLOOKUP($A247,'Annex 2 Designated EHV charges'!$D:$O,12,FALSE)),"")</f>
        <v/>
      </c>
      <c r="H247" s="103" t="str">
        <f>IFERROR(IF(VLOOKUP($A247,'Annex 2 Designated EHV charges'!$D:$P,13,FALSE)=0,"",VLOOKUP($A247,'Annex 2 Designated EHV charges'!$D:$P,13,FALSE)),"")</f>
        <v/>
      </c>
    </row>
    <row r="248" spans="1:8" x14ac:dyDescent="0.2">
      <c r="A248" s="100" t="str">
        <f t="array" ref="A248">IFERROR(INDEX('Annex 2 Designated EHV charges'!$D$11:$D$259, MATCH(0, IF(ISBLANK('Annex 2 Designated EHV charges'!$D$11:$D$259),1, COUNTIF(A$4:$A247, 'Annex 2 Designated EHV charges'!$D$11:$D$259)), 0)),"")</f>
        <v/>
      </c>
      <c r="B248" s="99" t="str">
        <f>IF($A248="","",VLOOKUP($A248,'Annex 2 Designated EHV charges'!$D:$O,2,0))</f>
        <v/>
      </c>
      <c r="C248" s="100" t="str">
        <f>IF($A248="","",VLOOKUP($A248,'Annex 2 Designated EHV charges'!$D:$O,3,0))</f>
        <v/>
      </c>
      <c r="D248" s="99" t="str">
        <f>IF($A248="","",VLOOKUP($A248,'Annex 2 Designated EHV charges'!$D:$O,4,0))</f>
        <v/>
      </c>
      <c r="E248" s="101" t="str">
        <f>IFERROR(IF(VLOOKUP($A248,'Annex 2 Designated EHV charges'!$D:$O,10,FALSE)=0,"",VLOOKUP($A248,'Annex 2 Designated EHV charges'!$D:$O,10,FALSE)),"")</f>
        <v/>
      </c>
      <c r="F248" s="102" t="str">
        <f>IFERROR(IF(VLOOKUP($A248,'Annex 2 Designated EHV charges'!$D:$O,11,FALSE)=0,"",VLOOKUP($A248,'Annex 2 Designated EHV charges'!$D:$O,11,FALSE)),"")</f>
        <v/>
      </c>
      <c r="G248" s="103" t="str">
        <f>IFERROR(IF(VLOOKUP($A248,'Annex 2 Designated EHV charges'!$D:$O,12,FALSE)=0,"",VLOOKUP($A248,'Annex 2 Designated EHV charges'!$D:$O,12,FALSE)),"")</f>
        <v/>
      </c>
      <c r="H248" s="103" t="str">
        <f>IFERROR(IF(VLOOKUP($A248,'Annex 2 Designated EHV charges'!$D:$P,13,FALSE)=0,"",VLOOKUP($A248,'Annex 2 Designated EHV charges'!$D:$P,13,FALSE)),"")</f>
        <v/>
      </c>
    </row>
    <row r="249" spans="1:8" x14ac:dyDescent="0.2">
      <c r="A249" s="100" t="str">
        <f t="array" ref="A249">IFERROR(INDEX('Annex 2 Designated EHV charges'!$D$11:$D$259, MATCH(0, IF(ISBLANK('Annex 2 Designated EHV charges'!$D$11:$D$259),1, COUNTIF(A$4:$A248, 'Annex 2 Designated EHV charges'!$D$11:$D$259)), 0)),"")</f>
        <v/>
      </c>
      <c r="B249" s="99" t="str">
        <f>IF($A249="","",VLOOKUP($A249,'Annex 2 Designated EHV charges'!$D:$O,2,0))</f>
        <v/>
      </c>
      <c r="C249" s="100" t="str">
        <f>IF($A249="","",VLOOKUP($A249,'Annex 2 Designated EHV charges'!$D:$O,3,0))</f>
        <v/>
      </c>
      <c r="D249" s="99" t="str">
        <f>IF($A249="","",VLOOKUP($A249,'Annex 2 Designated EHV charges'!$D:$O,4,0))</f>
        <v/>
      </c>
      <c r="E249" s="101" t="str">
        <f>IFERROR(IF(VLOOKUP($A249,'Annex 2 Designated EHV charges'!$D:$O,10,FALSE)=0,"",VLOOKUP($A249,'Annex 2 Designated EHV charges'!$D:$O,10,FALSE)),"")</f>
        <v/>
      </c>
      <c r="F249" s="102" t="str">
        <f>IFERROR(IF(VLOOKUP($A249,'Annex 2 Designated EHV charges'!$D:$O,11,FALSE)=0,"",VLOOKUP($A249,'Annex 2 Designated EHV charges'!$D:$O,11,FALSE)),"")</f>
        <v/>
      </c>
      <c r="G249" s="103" t="str">
        <f>IFERROR(IF(VLOOKUP($A249,'Annex 2 Designated EHV charges'!$D:$O,12,FALSE)=0,"",VLOOKUP($A249,'Annex 2 Designated EHV charges'!$D:$O,12,FALSE)),"")</f>
        <v/>
      </c>
      <c r="H249" s="103" t="str">
        <f>IFERROR(IF(VLOOKUP($A249,'Annex 2 Designated EHV charges'!$D:$P,13,FALSE)=0,"",VLOOKUP($A249,'Annex 2 Designated EHV charges'!$D:$P,13,FALSE)),"")</f>
        <v/>
      </c>
    </row>
    <row r="250" spans="1:8" x14ac:dyDescent="0.2">
      <c r="A250" s="100" t="str">
        <f t="array" ref="A250">IFERROR(INDEX('Annex 2 Designated EHV charges'!$D$11:$D$259, MATCH(0, IF(ISBLANK('Annex 2 Designated EHV charges'!$D$11:$D$259),1, COUNTIF(A$4:$A249, 'Annex 2 Designated EHV charges'!$D$11:$D$259)), 0)),"")</f>
        <v/>
      </c>
      <c r="B250" s="99" t="str">
        <f>IF($A250="","",VLOOKUP($A250,'Annex 2 Designated EHV charges'!$D:$O,2,0))</f>
        <v/>
      </c>
      <c r="C250" s="100" t="str">
        <f>IF($A250="","",VLOOKUP($A250,'Annex 2 Designated EHV charges'!$D:$O,3,0))</f>
        <v/>
      </c>
      <c r="D250" s="99" t="str">
        <f>IF($A250="","",VLOOKUP($A250,'Annex 2 Designated EHV charges'!$D:$O,4,0))</f>
        <v/>
      </c>
      <c r="E250" s="101" t="str">
        <f>IFERROR(IF(VLOOKUP($A250,'Annex 2 Designated EHV charges'!$D:$O,10,FALSE)=0,"",VLOOKUP($A250,'Annex 2 Designated EHV charges'!$D:$O,10,FALSE)),"")</f>
        <v/>
      </c>
      <c r="F250" s="102" t="str">
        <f>IFERROR(IF(VLOOKUP($A250,'Annex 2 Designated EHV charges'!$D:$O,11,FALSE)=0,"",VLOOKUP($A250,'Annex 2 Designated EHV charges'!$D:$O,11,FALSE)),"")</f>
        <v/>
      </c>
      <c r="G250" s="103" t="str">
        <f>IFERROR(IF(VLOOKUP($A250,'Annex 2 Designated EHV charges'!$D:$O,12,FALSE)=0,"",VLOOKUP($A250,'Annex 2 Designated EHV charges'!$D:$O,12,FALSE)),"")</f>
        <v/>
      </c>
      <c r="H250" s="103" t="str">
        <f>IFERROR(IF(VLOOKUP($A250,'Annex 2 Designated EHV charges'!$D:$P,13,FALSE)=0,"",VLOOKUP($A250,'Annex 2 Designated EHV charges'!$D:$P,13,FALSE)),"")</f>
        <v/>
      </c>
    </row>
    <row r="251" spans="1:8" x14ac:dyDescent="0.2">
      <c r="A251" s="100" t="str">
        <f t="array" ref="A251">IFERROR(INDEX('Annex 2 Designated EHV charges'!$D$11:$D$259, MATCH(0, IF(ISBLANK('Annex 2 Designated EHV charges'!$D$11:$D$259),1, COUNTIF(A$4:$A250, 'Annex 2 Designated EHV charges'!$D$11:$D$259)), 0)),"")</f>
        <v/>
      </c>
      <c r="B251" s="99" t="str">
        <f>IF($A251="","",VLOOKUP($A251,'Annex 2 Designated EHV charges'!$D:$O,2,0))</f>
        <v/>
      </c>
      <c r="C251" s="100" t="str">
        <f>IF($A251="","",VLOOKUP($A251,'Annex 2 Designated EHV charges'!$D:$O,3,0))</f>
        <v/>
      </c>
      <c r="D251" s="99" t="str">
        <f>IF($A251="","",VLOOKUP($A251,'Annex 2 Designated EHV charges'!$D:$O,4,0))</f>
        <v/>
      </c>
      <c r="E251" s="101" t="str">
        <f>IFERROR(IF(VLOOKUP($A251,'Annex 2 Designated EHV charges'!$D:$O,10,FALSE)=0,"",VLOOKUP($A251,'Annex 2 Designated EHV charges'!$D:$O,10,FALSE)),"")</f>
        <v/>
      </c>
      <c r="F251" s="102" t="str">
        <f>IFERROR(IF(VLOOKUP($A251,'Annex 2 Designated EHV charges'!$D:$O,11,FALSE)=0,"",VLOOKUP($A251,'Annex 2 Designated EHV charges'!$D:$O,11,FALSE)),"")</f>
        <v/>
      </c>
      <c r="G251" s="103" t="str">
        <f>IFERROR(IF(VLOOKUP($A251,'Annex 2 Designated EHV charges'!$D:$O,12,FALSE)=0,"",VLOOKUP($A251,'Annex 2 Designated EHV charges'!$D:$O,12,FALSE)),"")</f>
        <v/>
      </c>
      <c r="H251" s="103" t="str">
        <f>IFERROR(IF(VLOOKUP($A251,'Annex 2 Designated EHV charges'!$D:$P,13,FALSE)=0,"",VLOOKUP($A251,'Annex 2 Designated EHV charges'!$D:$P,13,FALSE)),"")</f>
        <v/>
      </c>
    </row>
    <row r="252" spans="1:8" x14ac:dyDescent="0.2">
      <c r="A252" s="100" t="str">
        <f t="array" ref="A252">IFERROR(INDEX('Annex 2 Designated EHV charges'!$D$11:$D$259, MATCH(0, IF(ISBLANK('Annex 2 Designated EHV charges'!$D$11:$D$259),1, COUNTIF(A$4:$A251, 'Annex 2 Designated EHV charges'!$D$11:$D$259)), 0)),"")</f>
        <v/>
      </c>
      <c r="B252" s="99" t="str">
        <f>IF($A252="","",VLOOKUP($A252,'Annex 2 Designated EHV charges'!$D:$O,2,0))</f>
        <v/>
      </c>
      <c r="C252" s="100" t="str">
        <f>IF($A252="","",VLOOKUP($A252,'Annex 2 Designated EHV charges'!$D:$O,3,0))</f>
        <v/>
      </c>
      <c r="D252" s="99" t="str">
        <f>IF($A252="","",VLOOKUP($A252,'Annex 2 Designated EHV charges'!$D:$O,4,0))</f>
        <v/>
      </c>
      <c r="E252" s="101" t="str">
        <f>IFERROR(IF(VLOOKUP($A252,'Annex 2 Designated EHV charges'!$D:$O,10,FALSE)=0,"",VLOOKUP($A252,'Annex 2 Designated EHV charges'!$D:$O,10,FALSE)),"")</f>
        <v/>
      </c>
      <c r="F252" s="102" t="str">
        <f>IFERROR(IF(VLOOKUP($A252,'Annex 2 Designated EHV charges'!$D:$O,11,FALSE)=0,"",VLOOKUP($A252,'Annex 2 Designated EHV charges'!$D:$O,11,FALSE)),"")</f>
        <v/>
      </c>
      <c r="G252" s="103" t="str">
        <f>IFERROR(IF(VLOOKUP($A252,'Annex 2 Designated EHV charges'!$D:$O,12,FALSE)=0,"",VLOOKUP($A252,'Annex 2 Designated EHV charges'!$D:$O,12,FALSE)),"")</f>
        <v/>
      </c>
      <c r="H252" s="103" t="str">
        <f>IFERROR(IF(VLOOKUP($A252,'Annex 2 Designated EHV charges'!$D:$P,13,FALSE)=0,"",VLOOKUP($A252,'Annex 2 Designated EHV charges'!$D:$P,13,FALSE)),"")</f>
        <v/>
      </c>
    </row>
    <row r="253" spans="1:8" x14ac:dyDescent="0.2">
      <c r="A253" s="100" t="str">
        <f t="array" ref="A253">IFERROR(INDEX('Annex 2 Designated EHV charges'!$D$11:$D$259, MATCH(0, IF(ISBLANK('Annex 2 Designated EHV charges'!$D$11:$D$259),1, COUNTIF(A$4:$A252, 'Annex 2 Designated EHV charges'!$D$11:$D$259)), 0)),"")</f>
        <v/>
      </c>
      <c r="B253" s="99" t="str">
        <f>IF($A253="","",VLOOKUP($A253,'Annex 2 Designated EHV charges'!$D:$O,2,0))</f>
        <v/>
      </c>
      <c r="C253" s="100" t="str">
        <f>IF($A253="","",VLOOKUP($A253,'Annex 2 Designated EHV charges'!$D:$O,3,0))</f>
        <v/>
      </c>
      <c r="D253" s="99" t="str">
        <f>IF($A253="","",VLOOKUP($A253,'Annex 2 Designated EHV charges'!$D:$O,4,0))</f>
        <v/>
      </c>
      <c r="E253" s="101" t="str">
        <f>IFERROR(IF(VLOOKUP($A253,'Annex 2 Designated EHV charges'!$D:$O,10,FALSE)=0,"",VLOOKUP($A253,'Annex 2 Designated EHV charges'!$D:$O,10,FALSE)),"")</f>
        <v/>
      </c>
      <c r="F253" s="102" t="str">
        <f>IFERROR(IF(VLOOKUP($A253,'Annex 2 Designated EHV charges'!$D:$O,11,FALSE)=0,"",VLOOKUP($A253,'Annex 2 Designated EHV charges'!$D:$O,11,FALSE)),"")</f>
        <v/>
      </c>
      <c r="G253" s="103" t="str">
        <f>IFERROR(IF(VLOOKUP($A253,'Annex 2 Designated EHV charges'!$D:$O,12,FALSE)=0,"",VLOOKUP($A253,'Annex 2 Designated EHV charges'!$D:$O,12,FALSE)),"")</f>
        <v/>
      </c>
      <c r="H253" s="103" t="str">
        <f>IFERROR(IF(VLOOKUP($A253,'Annex 2 Designated EHV charges'!$D:$P,13,FALSE)=0,"",VLOOKUP($A253,'Annex 2 Designated EHV charges'!$D:$P,13,FALSE)),"")</f>
        <v/>
      </c>
    </row>
    <row r="254" spans="1:8" x14ac:dyDescent="0.2">
      <c r="A254" s="100" t="str">
        <f t="array" ref="A254">IFERROR(INDEX('Annex 2 Designated EHV charges'!$D$11:$D$259, MATCH(0, IF(ISBLANK('Annex 2 Designated EHV charges'!$D$11:$D$259),1, COUNTIF(A$4:$A253, 'Annex 2 Designated EHV charges'!$D$11:$D$259)), 0)),"")</f>
        <v/>
      </c>
      <c r="B254" s="99" t="str">
        <f>IF($A254="","",VLOOKUP($A254,'Annex 2 Designated EHV charges'!$D:$O,2,0))</f>
        <v/>
      </c>
      <c r="C254" s="100" t="str">
        <f>IF($A254="","",VLOOKUP($A254,'Annex 2 Designated EHV charges'!$D:$O,3,0))</f>
        <v/>
      </c>
      <c r="D254" s="99" t="str">
        <f>IF($A254="","",VLOOKUP($A254,'Annex 2 Designated EHV charges'!$D:$O,4,0))</f>
        <v/>
      </c>
      <c r="E254" s="101" t="str">
        <f>IFERROR(IF(VLOOKUP($A254,'Annex 2 Designated EHV charges'!$D:$O,10,FALSE)=0,"",VLOOKUP($A254,'Annex 2 Designated EHV charges'!$D:$O,10,FALSE)),"")</f>
        <v/>
      </c>
      <c r="F254" s="102" t="str">
        <f>IFERROR(IF(VLOOKUP($A254,'Annex 2 Designated EHV charges'!$D:$O,11,FALSE)=0,"",VLOOKUP($A254,'Annex 2 Designated EHV charges'!$D:$O,11,FALSE)),"")</f>
        <v/>
      </c>
      <c r="G254" s="103" t="str">
        <f>IFERROR(IF(VLOOKUP($A254,'Annex 2 Designated EHV charges'!$D:$O,12,FALSE)=0,"",VLOOKUP($A254,'Annex 2 Designated EHV charges'!$D:$O,12,FALSE)),"")</f>
        <v/>
      </c>
      <c r="H254" s="103" t="str">
        <f>IFERROR(IF(VLOOKUP($A254,'Annex 2 Designated EHV charges'!$D:$P,13,FALSE)=0,"",VLOOKUP($A254,'Annex 2 Designated EHV charges'!$D:$P,13,FALSE)),"")</f>
        <v/>
      </c>
    </row>
  </sheetData>
  <mergeCells count="2">
    <mergeCell ref="A2:H2"/>
    <mergeCell ref="A1:H1"/>
  </mergeCells>
  <pageMargins left="0.70866141732283472" right="0.70866141732283472" top="0.94488188976377963" bottom="0.74803149606299213" header="0.31496062992125984" footer="0.31496062992125984"/>
  <pageSetup paperSize="9" scale="89"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&amp;N&amp;C&amp;1#&amp;"Calibri"&amp;12&amp;K008000Internal Use</oddFooter>
    <firstHeader>&amp;L
Annex 2b - Schedule of Export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&amp;N&amp;C&amp;1#&amp;"Calibri"&amp;12&amp;K008000Internal Use</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L24"/>
  <sheetViews>
    <sheetView zoomScale="80" zoomScaleNormal="80" zoomScaleSheetLayoutView="100" workbookViewId="0"/>
  </sheetViews>
  <sheetFormatPr defaultRowHeight="12.75" x14ac:dyDescent="0.2"/>
  <cols>
    <col min="1" max="1" width="27.42578125" customWidth="1"/>
    <col min="2" max="2" width="10.28515625" bestFit="1" customWidth="1"/>
    <col min="4" max="10" width="16.5703125" customWidth="1"/>
  </cols>
  <sheetData>
    <row r="1" spans="1:12" s="2" customFormat="1" ht="27.75" customHeight="1" x14ac:dyDescent="0.2">
      <c r="A1" s="14" t="s">
        <v>26</v>
      </c>
      <c r="B1" s="3"/>
      <c r="D1" s="3"/>
      <c r="E1" s="3"/>
      <c r="F1" s="3"/>
      <c r="G1" s="10"/>
      <c r="H1" s="4"/>
      <c r="I1" s="4"/>
    </row>
    <row r="2" spans="1:12" s="2" customFormat="1" ht="27" customHeight="1" x14ac:dyDescent="0.2">
      <c r="A2" s="242" t="str">
        <f>Overview!B4&amp; " - Effective from "&amp;Overview!D4&amp;" - "&amp;Overview!E4&amp;" LV and HV tariffs"</f>
        <v>Aidien Limited - GSP_D - Effective from 1 April 2025 - Final LV and HV tariffs</v>
      </c>
      <c r="B2" s="242"/>
      <c r="C2" s="242"/>
      <c r="D2" s="242"/>
      <c r="E2" s="242"/>
      <c r="F2" s="242"/>
      <c r="G2" s="242"/>
      <c r="H2" s="242"/>
      <c r="I2" s="242"/>
      <c r="J2" s="242"/>
      <c r="K2" s="4"/>
      <c r="L2" s="4"/>
    </row>
    <row r="3" spans="1:12" s="2" customFormat="1" ht="27" customHeight="1" x14ac:dyDescent="0.2">
      <c r="A3" s="264" t="s">
        <v>174</v>
      </c>
      <c r="B3" s="264"/>
      <c r="C3" s="264"/>
      <c r="D3" s="264"/>
      <c r="E3" s="264"/>
      <c r="F3" s="264"/>
      <c r="G3" s="264"/>
      <c r="H3" s="264"/>
      <c r="I3" s="264"/>
      <c r="J3" s="264"/>
      <c r="K3" s="4"/>
      <c r="L3" s="4"/>
    </row>
    <row r="4" spans="1:12" s="2" customFormat="1" ht="71.25" customHeight="1" x14ac:dyDescent="0.2">
      <c r="A4" s="16"/>
      <c r="B4" s="27" t="s">
        <v>0</v>
      </c>
      <c r="C4" s="15" t="s">
        <v>31</v>
      </c>
      <c r="D4" s="56" t="s">
        <v>175</v>
      </c>
      <c r="E4" s="56" t="s">
        <v>177</v>
      </c>
      <c r="F4" s="56" t="s">
        <v>176</v>
      </c>
      <c r="G4" s="15" t="s">
        <v>32</v>
      </c>
      <c r="H4" s="15"/>
      <c r="I4" s="15"/>
      <c r="J4" s="15"/>
      <c r="K4" s="4"/>
      <c r="L4" s="4"/>
    </row>
    <row r="5" spans="1:12" s="2" customFormat="1" ht="15" x14ac:dyDescent="0.2">
      <c r="A5" s="17"/>
      <c r="B5" s="26"/>
      <c r="C5" s="18"/>
      <c r="D5" s="143"/>
      <c r="E5" s="144"/>
      <c r="F5" s="145"/>
      <c r="G5" s="46"/>
      <c r="H5" s="25"/>
      <c r="I5" s="25"/>
      <c r="J5" s="25"/>
      <c r="K5" s="4"/>
      <c r="L5" s="4"/>
    </row>
    <row r="6" spans="1:12" s="2" customFormat="1" ht="15" x14ac:dyDescent="0.2">
      <c r="A6" s="17"/>
      <c r="B6" s="26"/>
      <c r="C6" s="18"/>
      <c r="D6" s="143"/>
      <c r="E6" s="144"/>
      <c r="F6" s="145"/>
      <c r="G6" s="25"/>
      <c r="H6" s="25"/>
      <c r="I6" s="25"/>
      <c r="J6" s="25"/>
      <c r="K6" s="4"/>
      <c r="L6" s="4"/>
    </row>
    <row r="7" spans="1:12" s="2" customFormat="1" ht="15" x14ac:dyDescent="0.2">
      <c r="A7" s="17"/>
      <c r="B7" s="26"/>
      <c r="C7" s="18"/>
      <c r="D7" s="143"/>
      <c r="E7" s="144"/>
      <c r="F7" s="145"/>
      <c r="G7" s="25"/>
      <c r="H7" s="25"/>
      <c r="I7" s="25"/>
      <c r="J7" s="25"/>
      <c r="K7" s="4"/>
      <c r="L7" s="4"/>
    </row>
    <row r="8" spans="1:12" s="2" customFormat="1" ht="15" x14ac:dyDescent="0.2">
      <c r="A8" s="17"/>
      <c r="B8" s="26"/>
      <c r="C8" s="18"/>
      <c r="D8" s="146"/>
      <c r="E8" s="147"/>
      <c r="F8" s="145"/>
      <c r="G8" s="25"/>
      <c r="H8" s="25"/>
      <c r="I8" s="25"/>
      <c r="J8" s="25"/>
      <c r="K8" s="4"/>
      <c r="L8" s="4"/>
    </row>
    <row r="9" spans="1:12" ht="12.75" customHeight="1" x14ac:dyDescent="0.25">
      <c r="A9" s="271" t="s">
        <v>2</v>
      </c>
      <c r="B9" s="265" t="s">
        <v>735</v>
      </c>
      <c r="C9" s="266"/>
      <c r="D9" s="266"/>
      <c r="E9" s="266"/>
      <c r="F9" s="266"/>
      <c r="G9" s="266"/>
      <c r="H9" s="266"/>
      <c r="I9" s="266"/>
      <c r="J9" s="267"/>
    </row>
    <row r="10" spans="1:12" ht="144" customHeight="1" x14ac:dyDescent="0.2">
      <c r="A10" s="271"/>
      <c r="B10" s="268" t="s">
        <v>736</v>
      </c>
      <c r="C10" s="269"/>
      <c r="D10" s="269"/>
      <c r="E10" s="269"/>
      <c r="F10" s="269"/>
      <c r="G10" s="269"/>
      <c r="H10" s="269"/>
      <c r="I10" s="269"/>
      <c r="J10" s="270"/>
    </row>
    <row r="11" spans="1:12" x14ac:dyDescent="0.2">
      <c r="A11" s="271"/>
      <c r="B11" s="262"/>
      <c r="C11" s="262"/>
      <c r="D11" s="262"/>
      <c r="E11" s="262"/>
      <c r="F11" s="262"/>
      <c r="G11" s="262"/>
      <c r="H11" s="263"/>
      <c r="I11" s="263"/>
      <c r="J11" s="263"/>
    </row>
    <row r="12" spans="1:12" x14ac:dyDescent="0.2">
      <c r="A12" s="51"/>
      <c r="B12" s="51"/>
      <c r="C12" s="51"/>
      <c r="D12" s="51"/>
      <c r="E12" s="51"/>
      <c r="F12" s="51"/>
      <c r="G12" s="51"/>
      <c r="H12" s="51"/>
      <c r="I12" s="51"/>
      <c r="J12" s="51"/>
    </row>
    <row r="13" spans="1:12" x14ac:dyDescent="0.2">
      <c r="A13" s="51"/>
      <c r="B13" s="51"/>
      <c r="C13" s="51"/>
      <c r="D13" s="51"/>
      <c r="E13" s="51"/>
      <c r="F13" s="51"/>
      <c r="G13" s="51"/>
      <c r="H13" s="51"/>
      <c r="I13" s="51"/>
      <c r="J13" s="51"/>
    </row>
    <row r="14" spans="1:12" s="2" customFormat="1" ht="27" customHeight="1" x14ac:dyDescent="0.2">
      <c r="A14" s="264" t="s">
        <v>171</v>
      </c>
      <c r="B14" s="264"/>
      <c r="C14" s="264"/>
      <c r="D14" s="264"/>
      <c r="E14" s="264"/>
      <c r="F14" s="264"/>
      <c r="G14" s="264"/>
      <c r="H14" s="264"/>
      <c r="I14" s="264"/>
      <c r="J14" s="264"/>
      <c r="K14" s="4"/>
      <c r="L14" s="4"/>
    </row>
    <row r="15" spans="1:12" s="2" customFormat="1" ht="58.5" customHeight="1" x14ac:dyDescent="0.2">
      <c r="A15" s="16"/>
      <c r="B15" s="27" t="s">
        <v>0</v>
      </c>
      <c r="C15" s="15" t="s">
        <v>31</v>
      </c>
      <c r="D15" s="56" t="s">
        <v>175</v>
      </c>
      <c r="E15" s="56" t="s">
        <v>177</v>
      </c>
      <c r="F15" s="56" t="s">
        <v>176</v>
      </c>
      <c r="G15" s="15" t="s">
        <v>32</v>
      </c>
      <c r="H15" s="15" t="s">
        <v>33</v>
      </c>
      <c r="I15" s="27" t="s">
        <v>141</v>
      </c>
      <c r="J15" s="15" t="s">
        <v>40</v>
      </c>
      <c r="K15" s="4"/>
      <c r="L15" s="4"/>
    </row>
    <row r="16" spans="1:12" s="2" customFormat="1" ht="32.25" customHeight="1" x14ac:dyDescent="0.2">
      <c r="A16" s="17"/>
      <c r="B16" s="26"/>
      <c r="C16" s="18">
        <v>0</v>
      </c>
      <c r="D16" s="19"/>
      <c r="E16" s="19"/>
      <c r="F16" s="19"/>
      <c r="G16" s="20"/>
      <c r="H16" s="20"/>
      <c r="I16" s="20"/>
      <c r="J16" s="19"/>
      <c r="K16" s="4"/>
      <c r="L16" s="4"/>
    </row>
    <row r="17" spans="1:10" x14ac:dyDescent="0.2">
      <c r="A17" s="271" t="s">
        <v>2</v>
      </c>
      <c r="B17" s="272" t="s">
        <v>15</v>
      </c>
      <c r="C17" s="272"/>
      <c r="D17" s="272"/>
      <c r="E17" s="272"/>
      <c r="F17" s="272"/>
      <c r="G17" s="272"/>
      <c r="H17" s="273"/>
      <c r="I17" s="273"/>
      <c r="J17" s="273"/>
    </row>
    <row r="18" spans="1:10" x14ac:dyDescent="0.2">
      <c r="A18" s="271"/>
      <c r="B18" s="262" t="s">
        <v>3</v>
      </c>
      <c r="C18" s="262"/>
      <c r="D18" s="262"/>
      <c r="E18" s="262"/>
      <c r="F18" s="262"/>
      <c r="G18" s="262"/>
      <c r="H18" s="263"/>
      <c r="I18" s="263"/>
      <c r="J18" s="263"/>
    </row>
    <row r="19" spans="1:10" ht="12.75" customHeight="1" x14ac:dyDescent="0.25">
      <c r="A19" s="271"/>
      <c r="B19" s="260" t="s">
        <v>49</v>
      </c>
      <c r="C19" s="260"/>
      <c r="D19" s="260"/>
      <c r="E19" s="260"/>
      <c r="F19" s="260"/>
      <c r="G19" s="260"/>
      <c r="H19" s="261"/>
      <c r="I19" s="261"/>
      <c r="J19" s="261"/>
    </row>
    <row r="20" spans="1:10" ht="12.75" customHeight="1" x14ac:dyDescent="0.25">
      <c r="A20" s="274"/>
      <c r="B20" s="260" t="s">
        <v>50</v>
      </c>
      <c r="C20" s="260"/>
      <c r="D20" s="260"/>
      <c r="E20" s="260"/>
      <c r="F20" s="260"/>
      <c r="G20" s="260"/>
      <c r="H20" s="261"/>
      <c r="I20" s="261"/>
      <c r="J20" s="261"/>
    </row>
    <row r="21" spans="1:10" ht="12.75" customHeight="1" x14ac:dyDescent="0.25">
      <c r="A21" s="274"/>
      <c r="B21" s="260" t="s">
        <v>51</v>
      </c>
      <c r="C21" s="260"/>
      <c r="D21" s="260"/>
      <c r="E21" s="260"/>
      <c r="F21" s="260"/>
      <c r="G21" s="260"/>
      <c r="H21" s="261"/>
      <c r="I21" s="261"/>
      <c r="J21" s="261"/>
    </row>
    <row r="22" spans="1:10" ht="12.75" customHeight="1" x14ac:dyDescent="0.25">
      <c r="A22" s="274"/>
      <c r="B22" s="260" t="s">
        <v>4</v>
      </c>
      <c r="C22" s="260"/>
      <c r="D22" s="260"/>
      <c r="E22" s="260"/>
      <c r="F22" s="260"/>
      <c r="G22" s="260"/>
      <c r="H22" s="261"/>
      <c r="I22" s="261"/>
      <c r="J22" s="261"/>
    </row>
    <row r="23" spans="1:10" x14ac:dyDescent="0.2">
      <c r="A23" s="274"/>
      <c r="B23" s="262"/>
      <c r="C23" s="262"/>
      <c r="D23" s="262"/>
      <c r="E23" s="262"/>
      <c r="F23" s="262"/>
      <c r="G23" s="262"/>
      <c r="H23" s="263"/>
      <c r="I23" s="263"/>
      <c r="J23" s="263"/>
    </row>
    <row r="24" spans="1:10" x14ac:dyDescent="0.2">
      <c r="A24" s="274"/>
      <c r="B24" s="262" t="s">
        <v>5</v>
      </c>
      <c r="C24" s="262"/>
      <c r="D24" s="262"/>
      <c r="E24" s="262"/>
      <c r="F24" s="262"/>
      <c r="G24" s="262"/>
      <c r="H24" s="263"/>
      <c r="I24" s="263"/>
      <c r="J24" s="263"/>
    </row>
  </sheetData>
  <customSheetViews>
    <customSheetView guid="{5032A364-B81A-48DA-88DA-AB3B86B47EE9}" scale="80" fitToPage="1">
      <selection activeCell="A2" sqref="A2:J2"/>
      <pageMargins left="0.70866141732283472" right="0.70866141732283472" top="1.0236220472440944" bottom="0.74803149606299213" header="0.31496062992125984" footer="0.31496062992125984"/>
      <pageSetup paperSize="9" scale="57" fitToHeight="0" orientation="portrait" r:id="rId1"/>
      <headerFooter scaleWithDoc="0">
        <oddHeader>&amp;L
&amp;"Arial,Bold"Annex 3&amp;"Arial,Regular" - Schedule of Chargesfor use of the Distribution System to Preserved/Additional LLFC Classes</oddHeader>
        <oddFooter>&amp;C&amp;P of &amp;N</oddFooter>
      </headerFooter>
    </customSheetView>
  </customSheetViews>
  <mergeCells count="16">
    <mergeCell ref="B22:J22"/>
    <mergeCell ref="B23:J23"/>
    <mergeCell ref="B24:J24"/>
    <mergeCell ref="B21:J21"/>
    <mergeCell ref="A2:J2"/>
    <mergeCell ref="A3:J3"/>
    <mergeCell ref="B9:J9"/>
    <mergeCell ref="B10:J10"/>
    <mergeCell ref="B20:J20"/>
    <mergeCell ref="B11:J11"/>
    <mergeCell ref="A9:A11"/>
    <mergeCell ref="A14:J14"/>
    <mergeCell ref="B17:J17"/>
    <mergeCell ref="B18:J18"/>
    <mergeCell ref="B19:J19"/>
    <mergeCell ref="A17:A24"/>
  </mergeCells>
  <phoneticPr fontId="11" type="noConversion"/>
  <hyperlinks>
    <hyperlink ref="A1" location="Overview!A1" display="Back to Overview" xr:uid="{00000000-0004-0000-0500-000000000000}"/>
  </hyperlinks>
  <pageMargins left="0.70866141732283472" right="0.70866141732283472" top="1.0236220472440944" bottom="0.74803149606299213" header="0.31496062992125984" footer="0.31496062992125984"/>
  <pageSetup paperSize="9" scale="54" fitToHeight="0" orientation="portrait" r:id="rId2"/>
  <headerFooter scaleWithDoc="0">
    <oddHeader>&amp;L
&amp;"Arial,Bold"Annex 3&amp;"Arial,Regular" - Schedule of Chargesfor use of the Distribution System to Preserved/Additional LLFC Classes</oddHeader>
    <oddFooter>&amp;C&amp;"Calibri"&amp;11&amp;K000000&amp;P of &amp;N_x000D_&amp;1#&amp;"Calibri"&amp;12&amp;K008000Internal Use</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M203"/>
  <sheetViews>
    <sheetView zoomScale="70" zoomScaleNormal="70" zoomScaleSheetLayoutView="85" workbookViewId="0"/>
  </sheetViews>
  <sheetFormatPr defaultColWidth="9.140625" defaultRowHeight="27.75" customHeight="1" x14ac:dyDescent="0.2"/>
  <cols>
    <col min="1" max="1" width="58" style="2" bestFit="1" customWidth="1"/>
    <col min="2" max="2" width="17.7109375" style="3" customWidth="1"/>
    <col min="3" max="4" width="17.7109375" style="2" customWidth="1"/>
    <col min="5" max="7" width="17.7109375" style="3" customWidth="1"/>
    <col min="8" max="9" width="17.7109375" style="9" customWidth="1"/>
    <col min="10" max="10" width="17.7109375" style="4" customWidth="1"/>
    <col min="11" max="11" width="4.7109375" style="211" customWidth="1"/>
    <col min="12" max="17" width="15.5703125" style="2" customWidth="1"/>
    <col min="18" max="16384" width="9.140625" style="2"/>
  </cols>
  <sheetData>
    <row r="1" spans="1:13" ht="27.75" customHeight="1" x14ac:dyDescent="0.2">
      <c r="A1" s="14" t="s">
        <v>26</v>
      </c>
      <c r="B1" s="282" t="s">
        <v>137</v>
      </c>
      <c r="C1" s="283"/>
      <c r="D1" s="283"/>
      <c r="F1" s="284" t="s">
        <v>140</v>
      </c>
      <c r="G1" s="285"/>
      <c r="H1" s="286"/>
      <c r="I1" s="4"/>
      <c r="J1" s="2"/>
      <c r="K1" s="214"/>
    </row>
    <row r="2" spans="1:13" ht="31.5" customHeight="1" x14ac:dyDescent="0.2">
      <c r="A2" s="287" t="str">
        <f>Overview!B4&amp; " - Effective from "&amp;Overview!D4&amp;" - "&amp;Overview!E4&amp;" LDNO tariffs"</f>
        <v>Aidien Limited - GSP_D - Effective from 1 April 2025 - Final LDNO tariffs</v>
      </c>
      <c r="B2" s="287"/>
      <c r="C2" s="287"/>
      <c r="D2" s="287"/>
      <c r="E2" s="287"/>
      <c r="F2" s="287"/>
      <c r="G2" s="287"/>
      <c r="H2" s="287"/>
      <c r="I2" s="287"/>
      <c r="J2" s="287"/>
    </row>
    <row r="3" spans="1:13" ht="8.25" customHeight="1" x14ac:dyDescent="0.2">
      <c r="A3" s="88"/>
      <c r="B3" s="88"/>
      <c r="C3" s="88"/>
      <c r="D3" s="88"/>
      <c r="E3" s="88"/>
      <c r="F3" s="88"/>
      <c r="G3" s="88"/>
      <c r="H3" s="88"/>
      <c r="I3" s="88"/>
      <c r="J3" s="88"/>
    </row>
    <row r="4" spans="1:13" ht="27" customHeight="1" x14ac:dyDescent="0.2">
      <c r="A4" s="242" t="s">
        <v>172</v>
      </c>
      <c r="B4" s="242"/>
      <c r="C4" s="242"/>
      <c r="D4" s="242"/>
      <c r="E4" s="90"/>
      <c r="F4" s="242" t="s">
        <v>173</v>
      </c>
      <c r="G4" s="242"/>
      <c r="H4" s="242"/>
      <c r="I4" s="242"/>
      <c r="J4" s="242"/>
      <c r="L4" s="4"/>
    </row>
    <row r="5" spans="1:13" ht="32.25" customHeight="1" x14ac:dyDescent="0.2">
      <c r="A5" s="78" t="s">
        <v>15</v>
      </c>
      <c r="B5" s="83" t="s">
        <v>66</v>
      </c>
      <c r="C5" s="95" t="s">
        <v>67</v>
      </c>
      <c r="D5" s="80" t="s">
        <v>68</v>
      </c>
      <c r="E5" s="86"/>
      <c r="F5" s="246"/>
      <c r="G5" s="247"/>
      <c r="H5" s="84" t="s">
        <v>73</v>
      </c>
      <c r="I5" s="85" t="s">
        <v>74</v>
      </c>
      <c r="J5" s="80" t="s">
        <v>68</v>
      </c>
      <c r="K5" s="215"/>
      <c r="L5" s="4"/>
      <c r="M5" s="4"/>
    </row>
    <row r="6" spans="1:13" ht="56.25" customHeight="1" x14ac:dyDescent="0.2">
      <c r="A6" s="81" t="s">
        <v>69</v>
      </c>
      <c r="B6" s="198" t="s">
        <v>716</v>
      </c>
      <c r="C6" s="199" t="s">
        <v>719</v>
      </c>
      <c r="D6" s="197" t="s">
        <v>718</v>
      </c>
      <c r="E6" s="86"/>
      <c r="F6" s="237" t="s">
        <v>70</v>
      </c>
      <c r="G6" s="237"/>
      <c r="H6" s="195"/>
      <c r="I6" s="197" t="s">
        <v>717</v>
      </c>
      <c r="J6" s="197" t="s">
        <v>718</v>
      </c>
      <c r="K6" s="215"/>
      <c r="L6" s="4"/>
      <c r="M6" s="4"/>
    </row>
    <row r="7" spans="1:13" ht="56.25" customHeight="1" x14ac:dyDescent="0.2">
      <c r="A7" s="81" t="s">
        <v>22</v>
      </c>
      <c r="B7" s="195"/>
      <c r="C7" s="199" t="s">
        <v>720</v>
      </c>
      <c r="D7" s="197" t="s">
        <v>726</v>
      </c>
      <c r="E7" s="86"/>
      <c r="F7" s="237" t="s">
        <v>71</v>
      </c>
      <c r="G7" s="237"/>
      <c r="H7" s="198" t="s">
        <v>716</v>
      </c>
      <c r="I7" s="197" t="s">
        <v>719</v>
      </c>
      <c r="J7" s="197" t="s">
        <v>718</v>
      </c>
      <c r="K7" s="215"/>
      <c r="L7" s="4"/>
      <c r="M7" s="4"/>
    </row>
    <row r="8" spans="1:13" ht="55.5" customHeight="1" x14ac:dyDescent="0.2">
      <c r="A8" s="82" t="s">
        <v>20</v>
      </c>
      <c r="B8" s="279" t="s">
        <v>21</v>
      </c>
      <c r="C8" s="280"/>
      <c r="D8" s="281"/>
      <c r="E8" s="86"/>
      <c r="F8" s="237" t="s">
        <v>727</v>
      </c>
      <c r="G8" s="237"/>
      <c r="H8" s="195"/>
      <c r="I8" s="197" t="s">
        <v>717</v>
      </c>
      <c r="J8" s="197" t="s">
        <v>718</v>
      </c>
      <c r="K8" s="215"/>
      <c r="L8" s="4"/>
      <c r="M8" s="4"/>
    </row>
    <row r="9" spans="1:13" s="79" customFormat="1" ht="55.5" customHeight="1" x14ac:dyDescent="0.2">
      <c r="E9" s="89"/>
      <c r="F9" s="277" t="s">
        <v>77</v>
      </c>
      <c r="G9" s="278"/>
      <c r="H9" s="195"/>
      <c r="I9" s="197" t="s">
        <v>720</v>
      </c>
      <c r="J9" s="197" t="s">
        <v>721</v>
      </c>
      <c r="K9" s="215"/>
      <c r="L9" s="51"/>
      <c r="M9" s="51"/>
    </row>
    <row r="10" spans="1:13" ht="27.75" customHeight="1" x14ac:dyDescent="0.2">
      <c r="F10" s="275" t="s">
        <v>20</v>
      </c>
      <c r="G10" s="275"/>
      <c r="H10" s="276" t="s">
        <v>21</v>
      </c>
      <c r="I10" s="276"/>
      <c r="J10" s="276"/>
    </row>
    <row r="13" spans="1:13" ht="38.25" x14ac:dyDescent="0.2">
      <c r="A13" s="27" t="s">
        <v>139</v>
      </c>
      <c r="B13" s="27" t="s">
        <v>482</v>
      </c>
      <c r="C13" s="15" t="s">
        <v>31</v>
      </c>
      <c r="D13" s="56" t="s">
        <v>175</v>
      </c>
      <c r="E13" s="56" t="s">
        <v>177</v>
      </c>
      <c r="F13" s="56" t="s">
        <v>176</v>
      </c>
      <c r="G13" s="15" t="s">
        <v>32</v>
      </c>
      <c r="H13" s="15" t="s">
        <v>33</v>
      </c>
      <c r="I13" s="15" t="s">
        <v>141</v>
      </c>
      <c r="J13" s="15" t="s">
        <v>40</v>
      </c>
    </row>
    <row r="14" spans="1:13" ht="27.75" customHeight="1" x14ac:dyDescent="0.2">
      <c r="A14" s="171" t="s">
        <v>625</v>
      </c>
      <c r="B14" s="26" t="s">
        <v>772</v>
      </c>
      <c r="C14" s="172"/>
      <c r="D14" s="143">
        <v>8.3239999999999998</v>
      </c>
      <c r="E14" s="144">
        <v>2.2130000000000001</v>
      </c>
      <c r="F14" s="145">
        <v>0.247</v>
      </c>
      <c r="G14" s="173">
        <v>16.53</v>
      </c>
      <c r="H14" s="174"/>
      <c r="I14" s="176"/>
      <c r="J14" s="43"/>
      <c r="K14" s="211">
        <v>1</v>
      </c>
    </row>
    <row r="15" spans="1:13" ht="27.75" customHeight="1" x14ac:dyDescent="0.2">
      <c r="A15" s="171" t="s">
        <v>667</v>
      </c>
      <c r="B15" s="26" t="s">
        <v>773</v>
      </c>
      <c r="C15" s="172"/>
      <c r="D15" s="143">
        <v>8.3239999999999998</v>
      </c>
      <c r="E15" s="144">
        <v>2.2130000000000001</v>
      </c>
      <c r="F15" s="145">
        <v>0.247</v>
      </c>
      <c r="G15" s="174"/>
      <c r="H15" s="174"/>
      <c r="I15" s="176"/>
      <c r="J15" s="43"/>
      <c r="K15" s="211">
        <v>1</v>
      </c>
    </row>
    <row r="16" spans="1:13" ht="27.75" customHeight="1" x14ac:dyDescent="0.2">
      <c r="A16" s="171" t="s">
        <v>626</v>
      </c>
      <c r="B16" s="26" t="s">
        <v>774</v>
      </c>
      <c r="C16" s="172"/>
      <c r="D16" s="143">
        <v>9.4019999999999992</v>
      </c>
      <c r="E16" s="144">
        <v>2.4990000000000001</v>
      </c>
      <c r="F16" s="145">
        <v>0.27900000000000003</v>
      </c>
      <c r="G16" s="173">
        <v>4.72</v>
      </c>
      <c r="H16" s="174"/>
      <c r="I16" s="176"/>
      <c r="J16" s="43"/>
      <c r="K16" s="211">
        <v>1</v>
      </c>
    </row>
    <row r="17" spans="1:11" ht="27.75" customHeight="1" x14ac:dyDescent="0.2">
      <c r="A17" s="171" t="s">
        <v>627</v>
      </c>
      <c r="B17" s="26" t="s">
        <v>775</v>
      </c>
      <c r="C17" s="172"/>
      <c r="D17" s="143">
        <v>9.4019999999999992</v>
      </c>
      <c r="E17" s="144">
        <v>2.4990000000000001</v>
      </c>
      <c r="F17" s="145">
        <v>0.27900000000000003</v>
      </c>
      <c r="G17" s="173">
        <v>19.97</v>
      </c>
      <c r="H17" s="174"/>
      <c r="I17" s="176"/>
      <c r="J17" s="43"/>
      <c r="K17" s="211">
        <v>1</v>
      </c>
    </row>
    <row r="18" spans="1:11" ht="27.75" customHeight="1" x14ac:dyDescent="0.2">
      <c r="A18" s="171" t="s">
        <v>628</v>
      </c>
      <c r="B18" s="26" t="s">
        <v>776</v>
      </c>
      <c r="C18" s="172"/>
      <c r="D18" s="143">
        <v>9.4019999999999992</v>
      </c>
      <c r="E18" s="144">
        <v>2.4990000000000001</v>
      </c>
      <c r="F18" s="145">
        <v>0.27900000000000003</v>
      </c>
      <c r="G18" s="173">
        <v>36.83</v>
      </c>
      <c r="H18" s="174"/>
      <c r="I18" s="176"/>
      <c r="J18" s="43"/>
      <c r="K18" s="211">
        <v>1</v>
      </c>
    </row>
    <row r="19" spans="1:11" ht="27.75" customHeight="1" x14ac:dyDescent="0.2">
      <c r="A19" s="171" t="s">
        <v>629</v>
      </c>
      <c r="B19" s="26" t="s">
        <v>777</v>
      </c>
      <c r="C19" s="172"/>
      <c r="D19" s="143">
        <v>9.4019999999999992</v>
      </c>
      <c r="E19" s="144">
        <v>2.4990000000000001</v>
      </c>
      <c r="F19" s="145">
        <v>0.27900000000000003</v>
      </c>
      <c r="G19" s="173">
        <v>73.569999999999993</v>
      </c>
      <c r="H19" s="174"/>
      <c r="I19" s="176"/>
      <c r="J19" s="43"/>
      <c r="K19" s="211">
        <v>1</v>
      </c>
    </row>
    <row r="20" spans="1:11" ht="27.75" customHeight="1" x14ac:dyDescent="0.2">
      <c r="A20" s="171" t="s">
        <v>630</v>
      </c>
      <c r="B20" s="26" t="s">
        <v>778</v>
      </c>
      <c r="C20" s="172"/>
      <c r="D20" s="143">
        <v>9.4019999999999992</v>
      </c>
      <c r="E20" s="144">
        <v>2.4990000000000001</v>
      </c>
      <c r="F20" s="145">
        <v>0.27900000000000003</v>
      </c>
      <c r="G20" s="173">
        <v>213.87</v>
      </c>
      <c r="H20" s="174"/>
      <c r="I20" s="176"/>
      <c r="J20" s="43"/>
      <c r="K20" s="211">
        <v>1</v>
      </c>
    </row>
    <row r="21" spans="1:11" ht="27.75" customHeight="1" x14ac:dyDescent="0.2">
      <c r="A21" s="171" t="s">
        <v>436</v>
      </c>
      <c r="B21" s="26" t="s">
        <v>779</v>
      </c>
      <c r="C21" s="172"/>
      <c r="D21" s="143">
        <v>9.4019999999999992</v>
      </c>
      <c r="E21" s="144">
        <v>2.4990000000000001</v>
      </c>
      <c r="F21" s="145">
        <v>0.27900000000000003</v>
      </c>
      <c r="G21" s="174"/>
      <c r="H21" s="174"/>
      <c r="I21" s="176"/>
      <c r="J21" s="43"/>
      <c r="K21" s="211">
        <v>1</v>
      </c>
    </row>
    <row r="22" spans="1:11" ht="27.75" customHeight="1" x14ac:dyDescent="0.2">
      <c r="A22" s="171" t="s">
        <v>503</v>
      </c>
      <c r="B22" s="26" t="s">
        <v>780</v>
      </c>
      <c r="C22" s="172"/>
      <c r="D22" s="143">
        <v>6.8730000000000002</v>
      </c>
      <c r="E22" s="144">
        <v>1.6559999999999999</v>
      </c>
      <c r="F22" s="145">
        <v>0.17199999999999999</v>
      </c>
      <c r="G22" s="173">
        <v>15.89</v>
      </c>
      <c r="H22" s="173">
        <v>4.22</v>
      </c>
      <c r="I22" s="177">
        <v>4.22</v>
      </c>
      <c r="J22" s="42">
        <v>0.42599999999999999</v>
      </c>
      <c r="K22" s="211">
        <v>1</v>
      </c>
    </row>
    <row r="23" spans="1:11" ht="27.75" customHeight="1" x14ac:dyDescent="0.2">
      <c r="A23" s="171" t="s">
        <v>504</v>
      </c>
      <c r="B23" s="26" t="s">
        <v>781</v>
      </c>
      <c r="C23" s="172"/>
      <c r="D23" s="143">
        <v>6.8730000000000002</v>
      </c>
      <c r="E23" s="144">
        <v>1.6559999999999999</v>
      </c>
      <c r="F23" s="145">
        <v>0.17199999999999999</v>
      </c>
      <c r="G23" s="173">
        <v>424.95</v>
      </c>
      <c r="H23" s="173">
        <v>4.22</v>
      </c>
      <c r="I23" s="177">
        <v>4.22</v>
      </c>
      <c r="J23" s="42">
        <v>0.42599999999999999</v>
      </c>
      <c r="K23" s="211">
        <v>1</v>
      </c>
    </row>
    <row r="24" spans="1:11" ht="27.75" customHeight="1" x14ac:dyDescent="0.2">
      <c r="A24" s="171" t="s">
        <v>505</v>
      </c>
      <c r="B24" s="26" t="s">
        <v>782</v>
      </c>
      <c r="C24" s="172"/>
      <c r="D24" s="143">
        <v>6.8730000000000002</v>
      </c>
      <c r="E24" s="144">
        <v>1.6559999999999999</v>
      </c>
      <c r="F24" s="145">
        <v>0.17199999999999999</v>
      </c>
      <c r="G24" s="173">
        <v>801.87</v>
      </c>
      <c r="H24" s="173">
        <v>4.22</v>
      </c>
      <c r="I24" s="177">
        <v>4.22</v>
      </c>
      <c r="J24" s="42">
        <v>0.42599999999999999</v>
      </c>
      <c r="K24" s="211">
        <v>1</v>
      </c>
    </row>
    <row r="25" spans="1:11" ht="27.75" customHeight="1" x14ac:dyDescent="0.2">
      <c r="A25" s="171" t="s">
        <v>506</v>
      </c>
      <c r="B25" s="26" t="s">
        <v>783</v>
      </c>
      <c r="C25" s="172"/>
      <c r="D25" s="143">
        <v>6.8730000000000002</v>
      </c>
      <c r="E25" s="144">
        <v>1.6559999999999999</v>
      </c>
      <c r="F25" s="145">
        <v>0.17199999999999999</v>
      </c>
      <c r="G25" s="173">
        <v>1239.46</v>
      </c>
      <c r="H25" s="173">
        <v>4.22</v>
      </c>
      <c r="I25" s="177">
        <v>4.22</v>
      </c>
      <c r="J25" s="42">
        <v>0.42599999999999999</v>
      </c>
      <c r="K25" s="211">
        <v>1</v>
      </c>
    </row>
    <row r="26" spans="1:11" ht="27.75" customHeight="1" x14ac:dyDescent="0.2">
      <c r="A26" s="171" t="s">
        <v>507</v>
      </c>
      <c r="B26" s="26" t="s">
        <v>784</v>
      </c>
      <c r="C26" s="172"/>
      <c r="D26" s="143">
        <v>6.8730000000000002</v>
      </c>
      <c r="E26" s="144">
        <v>1.6559999999999999</v>
      </c>
      <c r="F26" s="145">
        <v>0.17199999999999999</v>
      </c>
      <c r="G26" s="173">
        <v>2794.34</v>
      </c>
      <c r="H26" s="173">
        <v>4.22</v>
      </c>
      <c r="I26" s="177">
        <v>4.22</v>
      </c>
      <c r="J26" s="42">
        <v>0.42599999999999999</v>
      </c>
      <c r="K26" s="211">
        <v>1</v>
      </c>
    </row>
    <row r="27" spans="1:11" ht="27.75" customHeight="1" x14ac:dyDescent="0.2">
      <c r="A27" s="171" t="s">
        <v>437</v>
      </c>
      <c r="B27" s="26" t="s">
        <v>785</v>
      </c>
      <c r="C27" s="178"/>
      <c r="D27" s="146">
        <v>17.817</v>
      </c>
      <c r="E27" s="147">
        <v>3.7349999999999999</v>
      </c>
      <c r="F27" s="145">
        <v>1.992</v>
      </c>
      <c r="G27" s="174"/>
      <c r="H27" s="174"/>
      <c r="I27" s="176"/>
      <c r="J27" s="43"/>
      <c r="K27" s="211">
        <v>1</v>
      </c>
    </row>
    <row r="28" spans="1:11" ht="27.75" customHeight="1" x14ac:dyDescent="0.2">
      <c r="A28" s="171" t="s">
        <v>438</v>
      </c>
      <c r="B28" s="26" t="s">
        <v>786</v>
      </c>
      <c r="C28" s="178"/>
      <c r="D28" s="143">
        <v>-10.032</v>
      </c>
      <c r="E28" s="144">
        <v>-2.6669999999999998</v>
      </c>
      <c r="F28" s="145">
        <v>-0.29699999999999999</v>
      </c>
      <c r="G28" s="173">
        <v>0</v>
      </c>
      <c r="H28" s="174"/>
      <c r="I28" s="176"/>
      <c r="J28" s="43"/>
      <c r="K28" s="211">
        <v>1</v>
      </c>
    </row>
    <row r="29" spans="1:11" ht="27.75" customHeight="1" x14ac:dyDescent="0.2">
      <c r="A29" s="171" t="s">
        <v>439</v>
      </c>
      <c r="B29" s="26" t="s">
        <v>787</v>
      </c>
      <c r="C29" s="178"/>
      <c r="D29" s="143">
        <v>-10.032</v>
      </c>
      <c r="E29" s="144">
        <v>-2.6669999999999998</v>
      </c>
      <c r="F29" s="145">
        <v>-0.29699999999999999</v>
      </c>
      <c r="G29" s="173">
        <v>0</v>
      </c>
      <c r="H29" s="174"/>
      <c r="I29" s="176"/>
      <c r="J29" s="42">
        <v>0.64800000000000002</v>
      </c>
      <c r="K29" s="211">
        <v>1</v>
      </c>
    </row>
    <row r="30" spans="1:11" ht="27.75" customHeight="1" x14ac:dyDescent="0.2">
      <c r="A30" s="175" t="s">
        <v>631</v>
      </c>
      <c r="B30" s="26" t="s">
        <v>788</v>
      </c>
      <c r="C30" s="178"/>
      <c r="D30" s="143">
        <v>6.0469999999999997</v>
      </c>
      <c r="E30" s="144">
        <v>1.607</v>
      </c>
      <c r="F30" s="145">
        <v>0.17899999999999999</v>
      </c>
      <c r="G30" s="173">
        <v>12.05</v>
      </c>
      <c r="H30" s="174"/>
      <c r="I30" s="176"/>
      <c r="J30" s="43"/>
      <c r="K30" s="211">
        <v>1</v>
      </c>
    </row>
    <row r="31" spans="1:11" ht="27.75" customHeight="1" x14ac:dyDescent="0.2">
      <c r="A31" s="175" t="s">
        <v>508</v>
      </c>
      <c r="B31" s="26" t="s">
        <v>789</v>
      </c>
      <c r="C31" s="178"/>
      <c r="D31" s="143">
        <v>6.0469999999999997</v>
      </c>
      <c r="E31" s="144">
        <v>1.607</v>
      </c>
      <c r="F31" s="145">
        <v>0.17899999999999999</v>
      </c>
      <c r="G31" s="174"/>
      <c r="H31" s="174"/>
      <c r="I31" s="176"/>
      <c r="J31" s="43"/>
      <c r="K31" s="211">
        <v>1</v>
      </c>
    </row>
    <row r="32" spans="1:11" ht="27.75" customHeight="1" x14ac:dyDescent="0.2">
      <c r="A32" s="175" t="s">
        <v>632</v>
      </c>
      <c r="B32" s="26" t="s">
        <v>790</v>
      </c>
      <c r="C32" s="178"/>
      <c r="D32" s="143">
        <v>6.83</v>
      </c>
      <c r="E32" s="144">
        <v>1.8149999999999999</v>
      </c>
      <c r="F32" s="145">
        <v>0.20200000000000001</v>
      </c>
      <c r="G32" s="173">
        <v>3.44</v>
      </c>
      <c r="H32" s="174"/>
      <c r="I32" s="176"/>
      <c r="J32" s="43"/>
      <c r="K32" s="211">
        <v>1</v>
      </c>
    </row>
    <row r="33" spans="1:11" ht="27.75" customHeight="1" x14ac:dyDescent="0.2">
      <c r="A33" s="175" t="s">
        <v>633</v>
      </c>
      <c r="B33" s="26" t="s">
        <v>791</v>
      </c>
      <c r="C33" s="178"/>
      <c r="D33" s="143">
        <v>6.83</v>
      </c>
      <c r="E33" s="144">
        <v>1.8149999999999999</v>
      </c>
      <c r="F33" s="145">
        <v>0.20200000000000001</v>
      </c>
      <c r="G33" s="173">
        <v>14.52</v>
      </c>
      <c r="H33" s="174"/>
      <c r="I33" s="176"/>
      <c r="J33" s="43"/>
      <c r="K33" s="211">
        <v>1</v>
      </c>
    </row>
    <row r="34" spans="1:11" ht="27.75" customHeight="1" x14ac:dyDescent="0.2">
      <c r="A34" s="175" t="s">
        <v>634</v>
      </c>
      <c r="B34" s="26" t="s">
        <v>792</v>
      </c>
      <c r="C34" s="178"/>
      <c r="D34" s="143">
        <v>6.83</v>
      </c>
      <c r="E34" s="144">
        <v>1.8149999999999999</v>
      </c>
      <c r="F34" s="145">
        <v>0.20200000000000001</v>
      </c>
      <c r="G34" s="173">
        <v>26.77</v>
      </c>
      <c r="H34" s="174"/>
      <c r="I34" s="176"/>
      <c r="J34" s="43"/>
      <c r="K34" s="211">
        <v>1</v>
      </c>
    </row>
    <row r="35" spans="1:11" ht="27.75" customHeight="1" x14ac:dyDescent="0.2">
      <c r="A35" s="175" t="s">
        <v>635</v>
      </c>
      <c r="B35" s="26" t="s">
        <v>793</v>
      </c>
      <c r="C35" s="178"/>
      <c r="D35" s="143">
        <v>6.83</v>
      </c>
      <c r="E35" s="144">
        <v>1.8149999999999999</v>
      </c>
      <c r="F35" s="145">
        <v>0.20200000000000001</v>
      </c>
      <c r="G35" s="173">
        <v>53.46</v>
      </c>
      <c r="H35" s="174"/>
      <c r="I35" s="176"/>
      <c r="J35" s="43"/>
      <c r="K35" s="211">
        <v>1</v>
      </c>
    </row>
    <row r="36" spans="1:11" ht="27.75" customHeight="1" x14ac:dyDescent="0.2">
      <c r="A36" s="175" t="s">
        <v>636</v>
      </c>
      <c r="B36" s="26" t="s">
        <v>794</v>
      </c>
      <c r="C36" s="178"/>
      <c r="D36" s="143">
        <v>6.83</v>
      </c>
      <c r="E36" s="144">
        <v>1.8149999999999999</v>
      </c>
      <c r="F36" s="145">
        <v>0.20200000000000001</v>
      </c>
      <c r="G36" s="173">
        <v>155.37</v>
      </c>
      <c r="H36" s="174"/>
      <c r="I36" s="176"/>
      <c r="J36" s="43"/>
      <c r="K36" s="211">
        <v>1</v>
      </c>
    </row>
    <row r="37" spans="1:11" ht="27.75" customHeight="1" x14ac:dyDescent="0.2">
      <c r="A37" s="175" t="s">
        <v>440</v>
      </c>
      <c r="B37" s="26" t="s">
        <v>795</v>
      </c>
      <c r="C37" s="178"/>
      <c r="D37" s="143">
        <v>6.83</v>
      </c>
      <c r="E37" s="144">
        <v>1.8149999999999999</v>
      </c>
      <c r="F37" s="145">
        <v>0.20200000000000001</v>
      </c>
      <c r="G37" s="174"/>
      <c r="H37" s="174"/>
      <c r="I37" s="176"/>
      <c r="J37" s="43"/>
      <c r="K37" s="211">
        <v>1</v>
      </c>
    </row>
    <row r="38" spans="1:11" ht="27.75" customHeight="1" x14ac:dyDescent="0.2">
      <c r="A38" s="175" t="s">
        <v>509</v>
      </c>
      <c r="B38" s="26" t="s">
        <v>796</v>
      </c>
      <c r="C38" s="178"/>
      <c r="D38" s="143">
        <v>4.992</v>
      </c>
      <c r="E38" s="144">
        <v>1.2030000000000001</v>
      </c>
      <c r="F38" s="145">
        <v>0.125</v>
      </c>
      <c r="G38" s="173">
        <v>11.56</v>
      </c>
      <c r="H38" s="173">
        <v>3.06</v>
      </c>
      <c r="I38" s="177">
        <v>3.06</v>
      </c>
      <c r="J38" s="42">
        <v>0.309</v>
      </c>
      <c r="K38" s="211">
        <v>1</v>
      </c>
    </row>
    <row r="39" spans="1:11" ht="27.75" customHeight="1" x14ac:dyDescent="0.2">
      <c r="A39" s="175" t="s">
        <v>510</v>
      </c>
      <c r="B39" s="26" t="s">
        <v>797</v>
      </c>
      <c r="C39" s="178"/>
      <c r="D39" s="143">
        <v>4.992</v>
      </c>
      <c r="E39" s="144">
        <v>1.2030000000000001</v>
      </c>
      <c r="F39" s="145">
        <v>0.125</v>
      </c>
      <c r="G39" s="173">
        <v>308.7</v>
      </c>
      <c r="H39" s="173">
        <v>3.06</v>
      </c>
      <c r="I39" s="177">
        <v>3.06</v>
      </c>
      <c r="J39" s="42">
        <v>0.309</v>
      </c>
      <c r="K39" s="211">
        <v>1</v>
      </c>
    </row>
    <row r="40" spans="1:11" ht="27.75" customHeight="1" x14ac:dyDescent="0.2">
      <c r="A40" s="175" t="s">
        <v>511</v>
      </c>
      <c r="B40" s="26" t="s">
        <v>798</v>
      </c>
      <c r="C40" s="178"/>
      <c r="D40" s="143">
        <v>4.992</v>
      </c>
      <c r="E40" s="144">
        <v>1.2030000000000001</v>
      </c>
      <c r="F40" s="145">
        <v>0.125</v>
      </c>
      <c r="G40" s="173">
        <v>582.5</v>
      </c>
      <c r="H40" s="173">
        <v>3.06</v>
      </c>
      <c r="I40" s="177">
        <v>3.06</v>
      </c>
      <c r="J40" s="42">
        <v>0.309</v>
      </c>
      <c r="K40" s="211">
        <v>1</v>
      </c>
    </row>
    <row r="41" spans="1:11" ht="27.75" customHeight="1" x14ac:dyDescent="0.2">
      <c r="A41" s="175" t="s">
        <v>512</v>
      </c>
      <c r="B41" s="26" t="s">
        <v>799</v>
      </c>
      <c r="C41" s="178"/>
      <c r="D41" s="143">
        <v>4.992</v>
      </c>
      <c r="E41" s="144">
        <v>1.2030000000000001</v>
      </c>
      <c r="F41" s="145">
        <v>0.125</v>
      </c>
      <c r="G41" s="173">
        <v>900.37</v>
      </c>
      <c r="H41" s="173">
        <v>3.06</v>
      </c>
      <c r="I41" s="177">
        <v>3.06</v>
      </c>
      <c r="J41" s="42">
        <v>0.309</v>
      </c>
      <c r="K41" s="211">
        <v>1</v>
      </c>
    </row>
    <row r="42" spans="1:11" ht="27.75" customHeight="1" x14ac:dyDescent="0.2">
      <c r="A42" s="175" t="s">
        <v>513</v>
      </c>
      <c r="B42" s="26" t="s">
        <v>800</v>
      </c>
      <c r="C42" s="178"/>
      <c r="D42" s="143">
        <v>4.992</v>
      </c>
      <c r="E42" s="144">
        <v>1.2030000000000001</v>
      </c>
      <c r="F42" s="145">
        <v>0.125</v>
      </c>
      <c r="G42" s="173">
        <v>2029.84</v>
      </c>
      <c r="H42" s="173">
        <v>3.06</v>
      </c>
      <c r="I42" s="177">
        <v>3.06</v>
      </c>
      <c r="J42" s="42">
        <v>0.309</v>
      </c>
      <c r="K42" s="211">
        <v>1</v>
      </c>
    </row>
    <row r="43" spans="1:11" ht="27.75" customHeight="1" x14ac:dyDescent="0.2">
      <c r="A43" s="175" t="s">
        <v>514</v>
      </c>
      <c r="B43" s="26" t="s">
        <v>801</v>
      </c>
      <c r="C43" s="178"/>
      <c r="D43" s="143">
        <v>6.32</v>
      </c>
      <c r="E43" s="144">
        <v>1.224</v>
      </c>
      <c r="F43" s="145">
        <v>0.10199999999999999</v>
      </c>
      <c r="G43" s="173">
        <v>6.69</v>
      </c>
      <c r="H43" s="173">
        <v>7.93</v>
      </c>
      <c r="I43" s="177">
        <v>7.93</v>
      </c>
      <c r="J43" s="42">
        <v>0.29099999999999998</v>
      </c>
      <c r="K43" s="211">
        <v>1</v>
      </c>
    </row>
    <row r="44" spans="1:11" ht="27.75" customHeight="1" x14ac:dyDescent="0.2">
      <c r="A44" s="175" t="s">
        <v>515</v>
      </c>
      <c r="B44" s="26" t="s">
        <v>802</v>
      </c>
      <c r="C44" s="178"/>
      <c r="D44" s="143">
        <v>6.32</v>
      </c>
      <c r="E44" s="144">
        <v>1.224</v>
      </c>
      <c r="F44" s="145">
        <v>0.10199999999999999</v>
      </c>
      <c r="G44" s="173">
        <v>492.45</v>
      </c>
      <c r="H44" s="173">
        <v>7.93</v>
      </c>
      <c r="I44" s="177">
        <v>7.93</v>
      </c>
      <c r="J44" s="42">
        <v>0.29099999999999998</v>
      </c>
      <c r="K44" s="211">
        <v>1</v>
      </c>
    </row>
    <row r="45" spans="1:11" ht="27.75" customHeight="1" x14ac:dyDescent="0.2">
      <c r="A45" s="175" t="s">
        <v>516</v>
      </c>
      <c r="B45" s="26" t="s">
        <v>803</v>
      </c>
      <c r="C45" s="178"/>
      <c r="D45" s="143">
        <v>6.32</v>
      </c>
      <c r="E45" s="144">
        <v>1.224</v>
      </c>
      <c r="F45" s="145">
        <v>0.10199999999999999</v>
      </c>
      <c r="G45" s="173">
        <v>940.06</v>
      </c>
      <c r="H45" s="173">
        <v>7.93</v>
      </c>
      <c r="I45" s="177">
        <v>7.93</v>
      </c>
      <c r="J45" s="42">
        <v>0.29099999999999998</v>
      </c>
      <c r="K45" s="211">
        <v>1</v>
      </c>
    </row>
    <row r="46" spans="1:11" ht="27.75" customHeight="1" x14ac:dyDescent="0.2">
      <c r="A46" s="175" t="s">
        <v>517</v>
      </c>
      <c r="B46" s="26" t="s">
        <v>804</v>
      </c>
      <c r="C46" s="178"/>
      <c r="D46" s="143">
        <v>6.32</v>
      </c>
      <c r="E46" s="144">
        <v>1.224</v>
      </c>
      <c r="F46" s="145">
        <v>0.10199999999999999</v>
      </c>
      <c r="G46" s="173">
        <v>1459.71</v>
      </c>
      <c r="H46" s="173">
        <v>7.93</v>
      </c>
      <c r="I46" s="177">
        <v>7.93</v>
      </c>
      <c r="J46" s="42">
        <v>0.29099999999999998</v>
      </c>
      <c r="K46" s="211">
        <v>1</v>
      </c>
    </row>
    <row r="47" spans="1:11" ht="27.75" customHeight="1" x14ac:dyDescent="0.2">
      <c r="A47" s="175" t="s">
        <v>518</v>
      </c>
      <c r="B47" s="26" t="s">
        <v>805</v>
      </c>
      <c r="C47" s="178"/>
      <c r="D47" s="143">
        <v>6.32</v>
      </c>
      <c r="E47" s="144">
        <v>1.224</v>
      </c>
      <c r="F47" s="145">
        <v>0.10199999999999999</v>
      </c>
      <c r="G47" s="173">
        <v>3306.15</v>
      </c>
      <c r="H47" s="173">
        <v>7.93</v>
      </c>
      <c r="I47" s="177">
        <v>7.93</v>
      </c>
      <c r="J47" s="42">
        <v>0.29099999999999998</v>
      </c>
      <c r="K47" s="211">
        <v>1</v>
      </c>
    </row>
    <row r="48" spans="1:11" ht="27.75" customHeight="1" x14ac:dyDescent="0.2">
      <c r="A48" s="175" t="s">
        <v>519</v>
      </c>
      <c r="B48" s="26" t="s">
        <v>806</v>
      </c>
      <c r="C48" s="178"/>
      <c r="D48" s="143">
        <v>5.4370000000000003</v>
      </c>
      <c r="E48" s="144">
        <v>0.95899999999999996</v>
      </c>
      <c r="F48" s="145">
        <v>6.8000000000000005E-2</v>
      </c>
      <c r="G48" s="173">
        <v>113.56</v>
      </c>
      <c r="H48" s="173">
        <v>8.32</v>
      </c>
      <c r="I48" s="177">
        <v>8.32</v>
      </c>
      <c r="J48" s="42">
        <v>0.224</v>
      </c>
      <c r="K48" s="211">
        <v>1</v>
      </c>
    </row>
    <row r="49" spans="1:11" ht="27.75" customHeight="1" x14ac:dyDescent="0.2">
      <c r="A49" s="175" t="s">
        <v>520</v>
      </c>
      <c r="B49" s="26" t="s">
        <v>807</v>
      </c>
      <c r="C49" s="178"/>
      <c r="D49" s="143">
        <v>5.4370000000000003</v>
      </c>
      <c r="E49" s="144">
        <v>0.95899999999999996</v>
      </c>
      <c r="F49" s="145">
        <v>6.8000000000000005E-2</v>
      </c>
      <c r="G49" s="173">
        <v>2859.67</v>
      </c>
      <c r="H49" s="173">
        <v>8.32</v>
      </c>
      <c r="I49" s="177">
        <v>8.32</v>
      </c>
      <c r="J49" s="42">
        <v>0.224</v>
      </c>
      <c r="K49" s="211">
        <v>1</v>
      </c>
    </row>
    <row r="50" spans="1:11" ht="27.75" customHeight="1" x14ac:dyDescent="0.2">
      <c r="A50" s="175" t="s">
        <v>521</v>
      </c>
      <c r="B50" s="26" t="s">
        <v>808</v>
      </c>
      <c r="C50" s="178"/>
      <c r="D50" s="143">
        <v>5.4370000000000003</v>
      </c>
      <c r="E50" s="144">
        <v>0.95899999999999996</v>
      </c>
      <c r="F50" s="145">
        <v>6.8000000000000005E-2</v>
      </c>
      <c r="G50" s="173">
        <v>8687.17</v>
      </c>
      <c r="H50" s="173">
        <v>8.32</v>
      </c>
      <c r="I50" s="177">
        <v>8.32</v>
      </c>
      <c r="J50" s="42">
        <v>0.224</v>
      </c>
      <c r="K50" s="211">
        <v>1</v>
      </c>
    </row>
    <row r="51" spans="1:11" ht="27.75" customHeight="1" x14ac:dyDescent="0.2">
      <c r="A51" s="175" t="s">
        <v>522</v>
      </c>
      <c r="B51" s="26" t="s">
        <v>809</v>
      </c>
      <c r="C51" s="178"/>
      <c r="D51" s="143">
        <v>5.4370000000000003</v>
      </c>
      <c r="E51" s="144">
        <v>0.95899999999999996</v>
      </c>
      <c r="F51" s="145">
        <v>6.8000000000000005E-2</v>
      </c>
      <c r="G51" s="173">
        <v>18702.95</v>
      </c>
      <c r="H51" s="173">
        <v>8.32</v>
      </c>
      <c r="I51" s="177">
        <v>8.32</v>
      </c>
      <c r="J51" s="42">
        <v>0.224</v>
      </c>
      <c r="K51" s="211">
        <v>1</v>
      </c>
    </row>
    <row r="52" spans="1:11" ht="27.75" customHeight="1" x14ac:dyDescent="0.2">
      <c r="A52" s="175" t="s">
        <v>523</v>
      </c>
      <c r="B52" s="26" t="s">
        <v>810</v>
      </c>
      <c r="C52" s="178"/>
      <c r="D52" s="143">
        <v>5.4370000000000003</v>
      </c>
      <c r="E52" s="144">
        <v>0.95899999999999996</v>
      </c>
      <c r="F52" s="145">
        <v>6.8000000000000005E-2</v>
      </c>
      <c r="G52" s="173">
        <v>34775.83</v>
      </c>
      <c r="H52" s="173">
        <v>8.32</v>
      </c>
      <c r="I52" s="177">
        <v>8.32</v>
      </c>
      <c r="J52" s="42">
        <v>0.224</v>
      </c>
      <c r="K52" s="211">
        <v>1</v>
      </c>
    </row>
    <row r="53" spans="1:11" ht="27.75" customHeight="1" x14ac:dyDescent="0.2">
      <c r="A53" s="175" t="s">
        <v>441</v>
      </c>
      <c r="B53" s="26" t="s">
        <v>811</v>
      </c>
      <c r="C53" s="178"/>
      <c r="D53" s="146">
        <v>12.942</v>
      </c>
      <c r="E53" s="147">
        <v>2.7130000000000001</v>
      </c>
      <c r="F53" s="145">
        <v>1.4470000000000001</v>
      </c>
      <c r="G53" s="174"/>
      <c r="H53" s="174"/>
      <c r="I53" s="176"/>
      <c r="J53" s="43"/>
      <c r="K53" s="211">
        <v>1</v>
      </c>
    </row>
    <row r="54" spans="1:11" ht="27.75" customHeight="1" x14ac:dyDescent="0.2">
      <c r="A54" s="175" t="s">
        <v>442</v>
      </c>
      <c r="B54" s="26" t="s">
        <v>812</v>
      </c>
      <c r="C54" s="178"/>
      <c r="D54" s="143">
        <v>-10.032</v>
      </c>
      <c r="E54" s="144">
        <v>-2.6669999999999998</v>
      </c>
      <c r="F54" s="145">
        <v>-0.29699999999999999</v>
      </c>
      <c r="G54" s="173">
        <v>0</v>
      </c>
      <c r="H54" s="174"/>
      <c r="I54" s="176"/>
      <c r="J54" s="43"/>
      <c r="K54" s="211">
        <v>1</v>
      </c>
    </row>
    <row r="55" spans="1:11" ht="27.75" customHeight="1" x14ac:dyDescent="0.2">
      <c r="A55" s="175" t="s">
        <v>443</v>
      </c>
      <c r="B55" s="26" t="s">
        <v>813</v>
      </c>
      <c r="C55" s="178"/>
      <c r="D55" s="143">
        <v>-8.7789999999999999</v>
      </c>
      <c r="E55" s="144">
        <v>-2.1960000000000002</v>
      </c>
      <c r="F55" s="145">
        <v>-0.23400000000000001</v>
      </c>
      <c r="G55" s="173">
        <v>0</v>
      </c>
      <c r="H55" s="174"/>
      <c r="I55" s="176"/>
      <c r="J55" s="43"/>
      <c r="K55" s="211">
        <v>1</v>
      </c>
    </row>
    <row r="56" spans="1:11" ht="27.75" customHeight="1" x14ac:dyDescent="0.2">
      <c r="A56" s="175" t="s">
        <v>444</v>
      </c>
      <c r="B56" s="26" t="s">
        <v>814</v>
      </c>
      <c r="C56" s="178"/>
      <c r="D56" s="143">
        <v>-10.032</v>
      </c>
      <c r="E56" s="144">
        <v>-2.6669999999999998</v>
      </c>
      <c r="F56" s="145">
        <v>-0.29699999999999999</v>
      </c>
      <c r="G56" s="173">
        <v>0</v>
      </c>
      <c r="H56" s="174"/>
      <c r="I56" s="176"/>
      <c r="J56" s="42">
        <v>0.64800000000000002</v>
      </c>
      <c r="K56" s="211">
        <v>1</v>
      </c>
    </row>
    <row r="57" spans="1:11" ht="27.75" customHeight="1" x14ac:dyDescent="0.2">
      <c r="A57" s="175" t="s">
        <v>445</v>
      </c>
      <c r="B57" s="26" t="s">
        <v>815</v>
      </c>
      <c r="C57" s="178"/>
      <c r="D57" s="143">
        <v>-8.7789999999999999</v>
      </c>
      <c r="E57" s="144">
        <v>-2.1960000000000002</v>
      </c>
      <c r="F57" s="145">
        <v>-0.23400000000000001</v>
      </c>
      <c r="G57" s="173">
        <v>0</v>
      </c>
      <c r="H57" s="174"/>
      <c r="I57" s="176"/>
      <c r="J57" s="42">
        <v>0.56899999999999995</v>
      </c>
      <c r="K57" s="211">
        <v>1</v>
      </c>
    </row>
    <row r="58" spans="1:11" ht="27.75" customHeight="1" x14ac:dyDescent="0.2">
      <c r="A58" s="175" t="s">
        <v>446</v>
      </c>
      <c r="B58" s="26" t="s">
        <v>816</v>
      </c>
      <c r="C58" s="178"/>
      <c r="D58" s="143">
        <v>-6.649</v>
      </c>
      <c r="E58" s="144">
        <v>-1.288</v>
      </c>
      <c r="F58" s="145">
        <v>-0.108</v>
      </c>
      <c r="G58" s="173">
        <v>0</v>
      </c>
      <c r="H58" s="174"/>
      <c r="I58" s="176"/>
      <c r="J58" s="42">
        <v>0.47899999999999998</v>
      </c>
      <c r="K58" s="211">
        <v>1</v>
      </c>
    </row>
    <row r="59" spans="1:11" ht="27.75" customHeight="1" x14ac:dyDescent="0.2">
      <c r="A59" s="171" t="s">
        <v>637</v>
      </c>
      <c r="B59" s="26" t="s">
        <v>817</v>
      </c>
      <c r="C59" s="178"/>
      <c r="D59" s="143">
        <v>4.181</v>
      </c>
      <c r="E59" s="144">
        <v>1.111</v>
      </c>
      <c r="F59" s="145">
        <v>0.124</v>
      </c>
      <c r="G59" s="173">
        <v>8.3699999999999992</v>
      </c>
      <c r="H59" s="174"/>
      <c r="I59" s="176"/>
      <c r="J59" s="43"/>
      <c r="K59" s="212">
        <v>2</v>
      </c>
    </row>
    <row r="60" spans="1:11" ht="27.75" customHeight="1" x14ac:dyDescent="0.2">
      <c r="A60" s="171" t="s">
        <v>668</v>
      </c>
      <c r="B60" s="26" t="s">
        <v>818</v>
      </c>
      <c r="C60" s="178"/>
      <c r="D60" s="143">
        <v>4.181</v>
      </c>
      <c r="E60" s="144">
        <v>1.111</v>
      </c>
      <c r="F60" s="145">
        <v>0.124</v>
      </c>
      <c r="G60" s="174"/>
      <c r="H60" s="174"/>
      <c r="I60" s="176"/>
      <c r="J60" s="43"/>
      <c r="K60" s="212">
        <v>2</v>
      </c>
    </row>
    <row r="61" spans="1:11" ht="27.75" customHeight="1" x14ac:dyDescent="0.2">
      <c r="A61" s="171" t="s">
        <v>638</v>
      </c>
      <c r="B61" s="26" t="s">
        <v>819</v>
      </c>
      <c r="C61" s="178"/>
      <c r="D61" s="143">
        <v>4.7229999999999999</v>
      </c>
      <c r="E61" s="144">
        <v>1.2549999999999999</v>
      </c>
      <c r="F61" s="145">
        <v>0.14000000000000001</v>
      </c>
      <c r="G61" s="173">
        <v>2.4</v>
      </c>
      <c r="H61" s="174"/>
      <c r="I61" s="176"/>
      <c r="J61" s="43"/>
      <c r="K61" s="212">
        <v>2</v>
      </c>
    </row>
    <row r="62" spans="1:11" ht="27.75" customHeight="1" x14ac:dyDescent="0.2">
      <c r="A62" s="171" t="s">
        <v>639</v>
      </c>
      <c r="B62" s="26" t="s">
        <v>820</v>
      </c>
      <c r="C62" s="178"/>
      <c r="D62" s="143">
        <v>4.7229999999999999</v>
      </c>
      <c r="E62" s="144">
        <v>1.2549999999999999</v>
      </c>
      <c r="F62" s="145">
        <v>0.14000000000000001</v>
      </c>
      <c r="G62" s="173">
        <v>10.050000000000001</v>
      </c>
      <c r="H62" s="174"/>
      <c r="I62" s="176"/>
      <c r="J62" s="43"/>
      <c r="K62" s="212">
        <v>2</v>
      </c>
    </row>
    <row r="63" spans="1:11" ht="27.75" customHeight="1" x14ac:dyDescent="0.2">
      <c r="A63" s="171" t="s">
        <v>640</v>
      </c>
      <c r="B63" s="26" t="s">
        <v>821</v>
      </c>
      <c r="C63" s="178"/>
      <c r="D63" s="143">
        <v>4.7229999999999999</v>
      </c>
      <c r="E63" s="144">
        <v>1.2549999999999999</v>
      </c>
      <c r="F63" s="145">
        <v>0.14000000000000001</v>
      </c>
      <c r="G63" s="173">
        <v>18.53</v>
      </c>
      <c r="H63" s="174"/>
      <c r="I63" s="176"/>
      <c r="J63" s="43"/>
      <c r="K63" s="212">
        <v>2</v>
      </c>
    </row>
    <row r="64" spans="1:11" ht="27.75" customHeight="1" x14ac:dyDescent="0.2">
      <c r="A64" s="171" t="s">
        <v>641</v>
      </c>
      <c r="B64" s="26" t="s">
        <v>822</v>
      </c>
      <c r="C64" s="178"/>
      <c r="D64" s="143">
        <v>4.7229999999999999</v>
      </c>
      <c r="E64" s="144">
        <v>1.2549999999999999</v>
      </c>
      <c r="F64" s="145">
        <v>0.14000000000000001</v>
      </c>
      <c r="G64" s="173">
        <v>36.979999999999997</v>
      </c>
      <c r="H64" s="174"/>
      <c r="I64" s="176"/>
      <c r="J64" s="43"/>
      <c r="K64" s="212">
        <v>2</v>
      </c>
    </row>
    <row r="65" spans="1:11" ht="27.75" customHeight="1" x14ac:dyDescent="0.2">
      <c r="A65" s="171" t="s">
        <v>642</v>
      </c>
      <c r="B65" s="26" t="s">
        <v>823</v>
      </c>
      <c r="C65" s="178"/>
      <c r="D65" s="143">
        <v>4.7229999999999999</v>
      </c>
      <c r="E65" s="144">
        <v>1.2549999999999999</v>
      </c>
      <c r="F65" s="145">
        <v>0.14000000000000001</v>
      </c>
      <c r="G65" s="173">
        <v>107.45</v>
      </c>
      <c r="H65" s="174"/>
      <c r="I65" s="176"/>
      <c r="J65" s="43"/>
      <c r="K65" s="212">
        <v>2</v>
      </c>
    </row>
    <row r="66" spans="1:11" ht="27.75" customHeight="1" x14ac:dyDescent="0.2">
      <c r="A66" s="171" t="s">
        <v>447</v>
      </c>
      <c r="B66" s="26" t="s">
        <v>824</v>
      </c>
      <c r="C66" s="178"/>
      <c r="D66" s="143">
        <v>4.7229999999999999</v>
      </c>
      <c r="E66" s="144">
        <v>1.2549999999999999</v>
      </c>
      <c r="F66" s="145">
        <v>0.14000000000000001</v>
      </c>
      <c r="G66" s="174"/>
      <c r="H66" s="174"/>
      <c r="I66" s="176"/>
      <c r="J66" s="43"/>
      <c r="K66" s="212">
        <v>2</v>
      </c>
    </row>
    <row r="67" spans="1:11" ht="27.75" customHeight="1" x14ac:dyDescent="0.2">
      <c r="A67" s="171" t="s">
        <v>584</v>
      </c>
      <c r="B67" s="26" t="s">
        <v>825</v>
      </c>
      <c r="C67" s="178"/>
      <c r="D67" s="143">
        <v>3.452</v>
      </c>
      <c r="E67" s="144">
        <v>0.83199999999999996</v>
      </c>
      <c r="F67" s="145">
        <v>8.5999999999999993E-2</v>
      </c>
      <c r="G67" s="173">
        <v>8.01</v>
      </c>
      <c r="H67" s="173">
        <v>2.12</v>
      </c>
      <c r="I67" s="177">
        <v>2.12</v>
      </c>
      <c r="J67" s="42">
        <v>0.214</v>
      </c>
      <c r="K67" s="212">
        <v>2</v>
      </c>
    </row>
    <row r="68" spans="1:11" ht="27.75" customHeight="1" x14ac:dyDescent="0.2">
      <c r="A68" s="171" t="s">
        <v>585</v>
      </c>
      <c r="B68" s="26" t="s">
        <v>826</v>
      </c>
      <c r="C68" s="178"/>
      <c r="D68" s="143">
        <v>3.452</v>
      </c>
      <c r="E68" s="144">
        <v>0.83199999999999996</v>
      </c>
      <c r="F68" s="145">
        <v>8.5999999999999993E-2</v>
      </c>
      <c r="G68" s="173">
        <v>213.47</v>
      </c>
      <c r="H68" s="173">
        <v>2.12</v>
      </c>
      <c r="I68" s="177">
        <v>2.12</v>
      </c>
      <c r="J68" s="42">
        <v>0.214</v>
      </c>
      <c r="K68" s="212">
        <v>2</v>
      </c>
    </row>
    <row r="69" spans="1:11" ht="27.75" customHeight="1" x14ac:dyDescent="0.2">
      <c r="A69" s="171" t="s">
        <v>586</v>
      </c>
      <c r="B69" s="26" t="s">
        <v>827</v>
      </c>
      <c r="C69" s="178"/>
      <c r="D69" s="143">
        <v>3.452</v>
      </c>
      <c r="E69" s="144">
        <v>0.83199999999999996</v>
      </c>
      <c r="F69" s="145">
        <v>8.5999999999999993E-2</v>
      </c>
      <c r="G69" s="173">
        <v>402.79</v>
      </c>
      <c r="H69" s="173">
        <v>2.12</v>
      </c>
      <c r="I69" s="177">
        <v>2.12</v>
      </c>
      <c r="J69" s="42">
        <v>0.214</v>
      </c>
      <c r="K69" s="212">
        <v>2</v>
      </c>
    </row>
    <row r="70" spans="1:11" ht="27.75" customHeight="1" x14ac:dyDescent="0.2">
      <c r="A70" s="171" t="s">
        <v>587</v>
      </c>
      <c r="B70" s="26" t="s">
        <v>828</v>
      </c>
      <c r="C70" s="178"/>
      <c r="D70" s="143">
        <v>3.452</v>
      </c>
      <c r="E70" s="144">
        <v>0.83199999999999996</v>
      </c>
      <c r="F70" s="145">
        <v>8.5999999999999993E-2</v>
      </c>
      <c r="G70" s="173">
        <v>622.59</v>
      </c>
      <c r="H70" s="173">
        <v>2.12</v>
      </c>
      <c r="I70" s="177">
        <v>2.12</v>
      </c>
      <c r="J70" s="42">
        <v>0.214</v>
      </c>
      <c r="K70" s="212">
        <v>2</v>
      </c>
    </row>
    <row r="71" spans="1:11" ht="27.75" customHeight="1" x14ac:dyDescent="0.2">
      <c r="A71" s="171" t="s">
        <v>588</v>
      </c>
      <c r="B71" s="26" t="s">
        <v>829</v>
      </c>
      <c r="C71" s="178"/>
      <c r="D71" s="143">
        <v>3.452</v>
      </c>
      <c r="E71" s="144">
        <v>0.83199999999999996</v>
      </c>
      <c r="F71" s="145">
        <v>8.5999999999999993E-2</v>
      </c>
      <c r="G71" s="173">
        <v>1403.58</v>
      </c>
      <c r="H71" s="173">
        <v>2.12</v>
      </c>
      <c r="I71" s="177">
        <v>2.12</v>
      </c>
      <c r="J71" s="42">
        <v>0.214</v>
      </c>
      <c r="K71" s="212">
        <v>2</v>
      </c>
    </row>
    <row r="72" spans="1:11" ht="27.75" customHeight="1" x14ac:dyDescent="0.2">
      <c r="A72" s="171" t="s">
        <v>589</v>
      </c>
      <c r="B72" s="26" t="s">
        <v>830</v>
      </c>
      <c r="C72" s="178"/>
      <c r="D72" s="143">
        <v>4.2300000000000004</v>
      </c>
      <c r="E72" s="144">
        <v>0.81899999999999995</v>
      </c>
      <c r="F72" s="145">
        <v>6.8000000000000005E-2</v>
      </c>
      <c r="G72" s="173">
        <v>4.49</v>
      </c>
      <c r="H72" s="173">
        <v>5.3</v>
      </c>
      <c r="I72" s="177">
        <v>5.3</v>
      </c>
      <c r="J72" s="42">
        <v>0.19500000000000001</v>
      </c>
      <c r="K72" s="212">
        <v>2</v>
      </c>
    </row>
    <row r="73" spans="1:11" ht="27.75" customHeight="1" x14ac:dyDescent="0.2">
      <c r="A73" s="171" t="s">
        <v>590</v>
      </c>
      <c r="B73" s="26" t="s">
        <v>831</v>
      </c>
      <c r="C73" s="178"/>
      <c r="D73" s="143">
        <v>4.2300000000000004</v>
      </c>
      <c r="E73" s="144">
        <v>0.81899999999999995</v>
      </c>
      <c r="F73" s="145">
        <v>6.8000000000000005E-2</v>
      </c>
      <c r="G73" s="173">
        <v>329.62</v>
      </c>
      <c r="H73" s="173">
        <v>5.3</v>
      </c>
      <c r="I73" s="177">
        <v>5.3</v>
      </c>
      <c r="J73" s="42">
        <v>0.19500000000000001</v>
      </c>
      <c r="K73" s="212">
        <v>2</v>
      </c>
    </row>
    <row r="74" spans="1:11" ht="27.75" customHeight="1" x14ac:dyDescent="0.2">
      <c r="A74" s="171" t="s">
        <v>591</v>
      </c>
      <c r="B74" s="26" t="s">
        <v>832</v>
      </c>
      <c r="C74" s="178"/>
      <c r="D74" s="143">
        <v>4.2300000000000004</v>
      </c>
      <c r="E74" s="144">
        <v>0.81899999999999995</v>
      </c>
      <c r="F74" s="145">
        <v>6.8000000000000005E-2</v>
      </c>
      <c r="G74" s="173">
        <v>629.21</v>
      </c>
      <c r="H74" s="173">
        <v>5.3</v>
      </c>
      <c r="I74" s="177">
        <v>5.3</v>
      </c>
      <c r="J74" s="42">
        <v>0.19500000000000001</v>
      </c>
      <c r="K74" s="212">
        <v>2</v>
      </c>
    </row>
    <row r="75" spans="1:11" ht="27.75" customHeight="1" x14ac:dyDescent="0.2">
      <c r="A75" s="171" t="s">
        <v>592</v>
      </c>
      <c r="B75" s="26" t="s">
        <v>833</v>
      </c>
      <c r="C75" s="178"/>
      <c r="D75" s="143">
        <v>4.2300000000000004</v>
      </c>
      <c r="E75" s="144">
        <v>0.81899999999999995</v>
      </c>
      <c r="F75" s="145">
        <v>6.8000000000000005E-2</v>
      </c>
      <c r="G75" s="173">
        <v>977.02</v>
      </c>
      <c r="H75" s="173">
        <v>5.3</v>
      </c>
      <c r="I75" s="177">
        <v>5.3</v>
      </c>
      <c r="J75" s="42">
        <v>0.19500000000000001</v>
      </c>
      <c r="K75" s="212">
        <v>2</v>
      </c>
    </row>
    <row r="76" spans="1:11" ht="27.75" customHeight="1" x14ac:dyDescent="0.2">
      <c r="A76" s="171" t="s">
        <v>593</v>
      </c>
      <c r="B76" s="26" t="s">
        <v>834</v>
      </c>
      <c r="C76" s="178"/>
      <c r="D76" s="143">
        <v>4.2300000000000004</v>
      </c>
      <c r="E76" s="144">
        <v>0.81899999999999995</v>
      </c>
      <c r="F76" s="145">
        <v>6.8000000000000005E-2</v>
      </c>
      <c r="G76" s="173">
        <v>2212.88</v>
      </c>
      <c r="H76" s="173">
        <v>5.3</v>
      </c>
      <c r="I76" s="177">
        <v>5.3</v>
      </c>
      <c r="J76" s="42">
        <v>0.19500000000000001</v>
      </c>
      <c r="K76" s="212">
        <v>2</v>
      </c>
    </row>
    <row r="77" spans="1:11" ht="27.75" customHeight="1" x14ac:dyDescent="0.2">
      <c r="A77" s="171" t="s">
        <v>594</v>
      </c>
      <c r="B77" s="26" t="s">
        <v>835</v>
      </c>
      <c r="C77" s="178"/>
      <c r="D77" s="143">
        <v>3.6019999999999999</v>
      </c>
      <c r="E77" s="144">
        <v>0.63500000000000001</v>
      </c>
      <c r="F77" s="145">
        <v>4.4999999999999998E-2</v>
      </c>
      <c r="G77" s="173">
        <v>75.239999999999995</v>
      </c>
      <c r="H77" s="173">
        <v>5.51</v>
      </c>
      <c r="I77" s="177">
        <v>5.51</v>
      </c>
      <c r="J77" s="42">
        <v>0.14799999999999999</v>
      </c>
      <c r="K77" s="212">
        <v>2</v>
      </c>
    </row>
    <row r="78" spans="1:11" ht="27.75" customHeight="1" x14ac:dyDescent="0.2">
      <c r="A78" s="171" t="s">
        <v>595</v>
      </c>
      <c r="B78" s="26" t="s">
        <v>836</v>
      </c>
      <c r="C78" s="178"/>
      <c r="D78" s="143">
        <v>3.6019999999999999</v>
      </c>
      <c r="E78" s="144">
        <v>0.63500000000000001</v>
      </c>
      <c r="F78" s="145">
        <v>4.4999999999999998E-2</v>
      </c>
      <c r="G78" s="173">
        <v>1894.36</v>
      </c>
      <c r="H78" s="173">
        <v>5.51</v>
      </c>
      <c r="I78" s="177">
        <v>5.51</v>
      </c>
      <c r="J78" s="42">
        <v>0.14799999999999999</v>
      </c>
      <c r="K78" s="212">
        <v>2</v>
      </c>
    </row>
    <row r="79" spans="1:11" ht="27.75" customHeight="1" x14ac:dyDescent="0.2">
      <c r="A79" s="171" t="s">
        <v>596</v>
      </c>
      <c r="B79" s="26" t="s">
        <v>837</v>
      </c>
      <c r="C79" s="178"/>
      <c r="D79" s="143">
        <v>3.6019999999999999</v>
      </c>
      <c r="E79" s="144">
        <v>0.63500000000000001</v>
      </c>
      <c r="F79" s="145">
        <v>4.4999999999999998E-2</v>
      </c>
      <c r="G79" s="173">
        <v>5754.69</v>
      </c>
      <c r="H79" s="173">
        <v>5.51</v>
      </c>
      <c r="I79" s="177">
        <v>5.51</v>
      </c>
      <c r="J79" s="42">
        <v>0.14799999999999999</v>
      </c>
      <c r="K79" s="212">
        <v>2</v>
      </c>
    </row>
    <row r="80" spans="1:11" ht="27.75" customHeight="1" x14ac:dyDescent="0.2">
      <c r="A80" s="171" t="s">
        <v>597</v>
      </c>
      <c r="B80" s="26" t="s">
        <v>838</v>
      </c>
      <c r="C80" s="178"/>
      <c r="D80" s="143">
        <v>3.6019999999999999</v>
      </c>
      <c r="E80" s="144">
        <v>0.63500000000000001</v>
      </c>
      <c r="F80" s="145">
        <v>4.4999999999999998E-2</v>
      </c>
      <c r="G80" s="173">
        <v>12389.48</v>
      </c>
      <c r="H80" s="173">
        <v>5.51</v>
      </c>
      <c r="I80" s="177">
        <v>5.51</v>
      </c>
      <c r="J80" s="42">
        <v>0.14799999999999999</v>
      </c>
      <c r="K80" s="212">
        <v>2</v>
      </c>
    </row>
    <row r="81" spans="1:11" ht="27.75" customHeight="1" x14ac:dyDescent="0.2">
      <c r="A81" s="171" t="s">
        <v>598</v>
      </c>
      <c r="B81" s="26" t="s">
        <v>839</v>
      </c>
      <c r="C81" s="178"/>
      <c r="D81" s="143">
        <v>3.6019999999999999</v>
      </c>
      <c r="E81" s="144">
        <v>0.63500000000000001</v>
      </c>
      <c r="F81" s="145">
        <v>4.4999999999999998E-2</v>
      </c>
      <c r="G81" s="173">
        <v>23036.71</v>
      </c>
      <c r="H81" s="173">
        <v>5.51</v>
      </c>
      <c r="I81" s="177">
        <v>5.51</v>
      </c>
      <c r="J81" s="42">
        <v>0.14799999999999999</v>
      </c>
      <c r="K81" s="212">
        <v>2</v>
      </c>
    </row>
    <row r="82" spans="1:11" ht="27.75" customHeight="1" x14ac:dyDescent="0.2">
      <c r="A82" s="171" t="s">
        <v>448</v>
      </c>
      <c r="B82" s="26" t="s">
        <v>840</v>
      </c>
      <c r="C82" s="178"/>
      <c r="D82" s="146">
        <v>8.9489999999999998</v>
      </c>
      <c r="E82" s="147">
        <v>1.8759999999999999</v>
      </c>
      <c r="F82" s="145">
        <v>1.0009999999999999</v>
      </c>
      <c r="G82" s="174"/>
      <c r="H82" s="174"/>
      <c r="I82" s="176"/>
      <c r="J82" s="43"/>
      <c r="K82" s="212">
        <v>2</v>
      </c>
    </row>
    <row r="83" spans="1:11" ht="27.75" customHeight="1" x14ac:dyDescent="0.2">
      <c r="A83" s="171" t="s">
        <v>449</v>
      </c>
      <c r="B83" s="26" t="s">
        <v>841</v>
      </c>
      <c r="C83" s="178"/>
      <c r="D83" s="143">
        <v>-4.8899999999999997</v>
      </c>
      <c r="E83" s="144">
        <v>-1.3</v>
      </c>
      <c r="F83" s="145">
        <v>-0.14499999999999999</v>
      </c>
      <c r="G83" s="173">
        <v>0</v>
      </c>
      <c r="H83" s="174"/>
      <c r="I83" s="176"/>
      <c r="J83" s="43"/>
      <c r="K83" s="212">
        <v>2</v>
      </c>
    </row>
    <row r="84" spans="1:11" ht="27.75" customHeight="1" x14ac:dyDescent="0.2">
      <c r="A84" s="171" t="s">
        <v>450</v>
      </c>
      <c r="B84" s="26" t="s">
        <v>842</v>
      </c>
      <c r="C84" s="178"/>
      <c r="D84" s="143">
        <v>-4.782</v>
      </c>
      <c r="E84" s="144">
        <v>-1.196</v>
      </c>
      <c r="F84" s="145">
        <v>-0.128</v>
      </c>
      <c r="G84" s="173">
        <v>0</v>
      </c>
      <c r="H84" s="174"/>
      <c r="I84" s="176"/>
      <c r="J84" s="43"/>
      <c r="K84" s="212">
        <v>2</v>
      </c>
    </row>
    <row r="85" spans="1:11" ht="27.75" customHeight="1" x14ac:dyDescent="0.2">
      <c r="A85" s="171" t="s">
        <v>451</v>
      </c>
      <c r="B85" s="26" t="s">
        <v>843</v>
      </c>
      <c r="C85" s="178"/>
      <c r="D85" s="143">
        <v>-4.8899999999999997</v>
      </c>
      <c r="E85" s="144">
        <v>-1.3</v>
      </c>
      <c r="F85" s="145">
        <v>-0.14499999999999999</v>
      </c>
      <c r="G85" s="173">
        <v>0</v>
      </c>
      <c r="H85" s="174"/>
      <c r="I85" s="176"/>
      <c r="J85" s="42">
        <v>0.316</v>
      </c>
      <c r="K85" s="212">
        <v>2</v>
      </c>
    </row>
    <row r="86" spans="1:11" ht="27.75" customHeight="1" x14ac:dyDescent="0.2">
      <c r="A86" s="171" t="s">
        <v>452</v>
      </c>
      <c r="B86" s="26" t="s">
        <v>844</v>
      </c>
      <c r="C86" s="178"/>
      <c r="D86" s="143">
        <v>-4.782</v>
      </c>
      <c r="E86" s="144">
        <v>-1.196</v>
      </c>
      <c r="F86" s="145">
        <v>-0.128</v>
      </c>
      <c r="G86" s="173">
        <v>0</v>
      </c>
      <c r="H86" s="174"/>
      <c r="I86" s="176"/>
      <c r="J86" s="42">
        <v>0.31</v>
      </c>
      <c r="K86" s="212">
        <v>2</v>
      </c>
    </row>
    <row r="87" spans="1:11" ht="27.75" customHeight="1" x14ac:dyDescent="0.2">
      <c r="A87" s="171" t="s">
        <v>453</v>
      </c>
      <c r="B87" s="26" t="s">
        <v>845</v>
      </c>
      <c r="C87" s="178"/>
      <c r="D87" s="143">
        <v>-6.649</v>
      </c>
      <c r="E87" s="144">
        <v>-1.288</v>
      </c>
      <c r="F87" s="145">
        <v>-0.108</v>
      </c>
      <c r="G87" s="173">
        <v>100.81</v>
      </c>
      <c r="H87" s="174"/>
      <c r="I87" s="176"/>
      <c r="J87" s="42">
        <v>0.47899999999999998</v>
      </c>
      <c r="K87" s="212">
        <v>2</v>
      </c>
    </row>
    <row r="88" spans="1:11" ht="27.75" customHeight="1" x14ac:dyDescent="0.2">
      <c r="A88" s="171" t="s">
        <v>643</v>
      </c>
      <c r="B88" s="26"/>
      <c r="C88" s="178"/>
      <c r="D88" s="143">
        <v>2.984</v>
      </c>
      <c r="E88" s="144">
        <v>0.79300000000000004</v>
      </c>
      <c r="F88" s="145">
        <v>8.7999999999999995E-2</v>
      </c>
      <c r="G88" s="173">
        <v>6.01</v>
      </c>
      <c r="H88" s="174"/>
      <c r="I88" s="176"/>
      <c r="J88" s="43"/>
      <c r="K88" s="212">
        <v>2</v>
      </c>
    </row>
    <row r="89" spans="1:11" ht="27.75" customHeight="1" x14ac:dyDescent="0.2">
      <c r="A89" s="171" t="s">
        <v>669</v>
      </c>
      <c r="B89" s="26"/>
      <c r="C89" s="178"/>
      <c r="D89" s="143">
        <v>2.984</v>
      </c>
      <c r="E89" s="144">
        <v>0.79300000000000004</v>
      </c>
      <c r="F89" s="145">
        <v>8.7999999999999995E-2</v>
      </c>
      <c r="G89" s="174"/>
      <c r="H89" s="174"/>
      <c r="I89" s="176"/>
      <c r="J89" s="43"/>
      <c r="K89" s="212">
        <v>2</v>
      </c>
    </row>
    <row r="90" spans="1:11" ht="27.75" customHeight="1" x14ac:dyDescent="0.2">
      <c r="A90" s="171" t="s">
        <v>644</v>
      </c>
      <c r="B90" s="26"/>
      <c r="C90" s="178"/>
      <c r="D90" s="143">
        <v>3.37</v>
      </c>
      <c r="E90" s="144">
        <v>0.89600000000000002</v>
      </c>
      <c r="F90" s="145">
        <v>0.1</v>
      </c>
      <c r="G90" s="173">
        <v>1.72</v>
      </c>
      <c r="H90" s="174"/>
      <c r="I90" s="176"/>
      <c r="J90" s="43"/>
      <c r="K90" s="212">
        <v>2</v>
      </c>
    </row>
    <row r="91" spans="1:11" ht="27.75" customHeight="1" x14ac:dyDescent="0.2">
      <c r="A91" s="171" t="s">
        <v>645</v>
      </c>
      <c r="B91" s="26"/>
      <c r="C91" s="178"/>
      <c r="D91" s="143">
        <v>3.37</v>
      </c>
      <c r="E91" s="144">
        <v>0.89600000000000002</v>
      </c>
      <c r="F91" s="145">
        <v>0.1</v>
      </c>
      <c r="G91" s="173">
        <v>7.19</v>
      </c>
      <c r="H91" s="174"/>
      <c r="I91" s="176"/>
      <c r="J91" s="43"/>
      <c r="K91" s="212">
        <v>2</v>
      </c>
    </row>
    <row r="92" spans="1:11" ht="27.75" customHeight="1" x14ac:dyDescent="0.2">
      <c r="A92" s="171" t="s">
        <v>646</v>
      </c>
      <c r="B92" s="26"/>
      <c r="C92" s="178"/>
      <c r="D92" s="143">
        <v>3.37</v>
      </c>
      <c r="E92" s="144">
        <v>0.89600000000000002</v>
      </c>
      <c r="F92" s="145">
        <v>0.1</v>
      </c>
      <c r="G92" s="173">
        <v>13.24</v>
      </c>
      <c r="H92" s="174"/>
      <c r="I92" s="176"/>
      <c r="J92" s="43"/>
      <c r="K92" s="212">
        <v>2</v>
      </c>
    </row>
    <row r="93" spans="1:11" ht="27.75" customHeight="1" x14ac:dyDescent="0.2">
      <c r="A93" s="171" t="s">
        <v>647</v>
      </c>
      <c r="B93" s="26"/>
      <c r="C93" s="178"/>
      <c r="D93" s="143">
        <v>3.37</v>
      </c>
      <c r="E93" s="144">
        <v>0.89600000000000002</v>
      </c>
      <c r="F93" s="145">
        <v>0.1</v>
      </c>
      <c r="G93" s="173">
        <v>26.4</v>
      </c>
      <c r="H93" s="174"/>
      <c r="I93" s="176"/>
      <c r="J93" s="43"/>
      <c r="K93" s="212">
        <v>2</v>
      </c>
    </row>
    <row r="94" spans="1:11" ht="27.75" customHeight="1" x14ac:dyDescent="0.2">
      <c r="A94" s="171" t="s">
        <v>648</v>
      </c>
      <c r="B94" s="26"/>
      <c r="C94" s="178"/>
      <c r="D94" s="143">
        <v>3.37</v>
      </c>
      <c r="E94" s="144">
        <v>0.89600000000000002</v>
      </c>
      <c r="F94" s="145">
        <v>0.1</v>
      </c>
      <c r="G94" s="173">
        <v>76.7</v>
      </c>
      <c r="H94" s="174"/>
      <c r="I94" s="176"/>
      <c r="J94" s="43"/>
      <c r="K94" s="212">
        <v>2</v>
      </c>
    </row>
    <row r="95" spans="1:11" ht="27.75" customHeight="1" x14ac:dyDescent="0.2">
      <c r="A95" s="171" t="s">
        <v>454</v>
      </c>
      <c r="B95" s="26"/>
      <c r="C95" s="178"/>
      <c r="D95" s="143">
        <v>3.37</v>
      </c>
      <c r="E95" s="144">
        <v>0.89600000000000002</v>
      </c>
      <c r="F95" s="145">
        <v>0.1</v>
      </c>
      <c r="G95" s="174"/>
      <c r="H95" s="174"/>
      <c r="I95" s="176"/>
      <c r="J95" s="43"/>
      <c r="K95" s="212">
        <v>2</v>
      </c>
    </row>
    <row r="96" spans="1:11" ht="27.75" customHeight="1" x14ac:dyDescent="0.2">
      <c r="A96" s="171" t="s">
        <v>569</v>
      </c>
      <c r="B96" s="26"/>
      <c r="C96" s="178"/>
      <c r="D96" s="143">
        <v>2.464</v>
      </c>
      <c r="E96" s="144">
        <v>0.59399999999999997</v>
      </c>
      <c r="F96" s="145">
        <v>6.2E-2</v>
      </c>
      <c r="G96" s="173">
        <v>5.73</v>
      </c>
      <c r="H96" s="173">
        <v>1.51</v>
      </c>
      <c r="I96" s="177">
        <v>1.51</v>
      </c>
      <c r="J96" s="42">
        <v>0.153</v>
      </c>
      <c r="K96" s="212">
        <v>2</v>
      </c>
    </row>
    <row r="97" spans="1:11" ht="27.75" customHeight="1" x14ac:dyDescent="0.2">
      <c r="A97" s="171" t="s">
        <v>570</v>
      </c>
      <c r="B97" s="26"/>
      <c r="C97" s="178"/>
      <c r="D97" s="143">
        <v>2.464</v>
      </c>
      <c r="E97" s="144">
        <v>0.59399999999999997</v>
      </c>
      <c r="F97" s="145">
        <v>6.2E-2</v>
      </c>
      <c r="G97" s="173">
        <v>152.36000000000001</v>
      </c>
      <c r="H97" s="173">
        <v>1.51</v>
      </c>
      <c r="I97" s="177">
        <v>1.51</v>
      </c>
      <c r="J97" s="42">
        <v>0.153</v>
      </c>
      <c r="K97" s="212">
        <v>2</v>
      </c>
    </row>
    <row r="98" spans="1:11" ht="27.75" customHeight="1" x14ac:dyDescent="0.2">
      <c r="A98" s="171" t="s">
        <v>571</v>
      </c>
      <c r="B98" s="26"/>
      <c r="C98" s="178"/>
      <c r="D98" s="143">
        <v>2.464</v>
      </c>
      <c r="E98" s="144">
        <v>0.59399999999999997</v>
      </c>
      <c r="F98" s="145">
        <v>6.2E-2</v>
      </c>
      <c r="G98" s="173">
        <v>287.48</v>
      </c>
      <c r="H98" s="173">
        <v>1.51</v>
      </c>
      <c r="I98" s="177">
        <v>1.51</v>
      </c>
      <c r="J98" s="42">
        <v>0.153</v>
      </c>
      <c r="K98" s="212">
        <v>2</v>
      </c>
    </row>
    <row r="99" spans="1:11" ht="27.75" customHeight="1" x14ac:dyDescent="0.2">
      <c r="A99" s="171" t="s">
        <v>572</v>
      </c>
      <c r="B99" s="26"/>
      <c r="C99" s="178"/>
      <c r="D99" s="143">
        <v>2.464</v>
      </c>
      <c r="E99" s="144">
        <v>0.59399999999999997</v>
      </c>
      <c r="F99" s="145">
        <v>6.2E-2</v>
      </c>
      <c r="G99" s="173">
        <v>444.34</v>
      </c>
      <c r="H99" s="173">
        <v>1.51</v>
      </c>
      <c r="I99" s="177">
        <v>1.51</v>
      </c>
      <c r="J99" s="42">
        <v>0.153</v>
      </c>
      <c r="K99" s="212">
        <v>2</v>
      </c>
    </row>
    <row r="100" spans="1:11" ht="27.75" customHeight="1" x14ac:dyDescent="0.2">
      <c r="A100" s="171" t="s">
        <v>573</v>
      </c>
      <c r="B100" s="26"/>
      <c r="C100" s="178"/>
      <c r="D100" s="143">
        <v>2.464</v>
      </c>
      <c r="E100" s="144">
        <v>0.59399999999999997</v>
      </c>
      <c r="F100" s="145">
        <v>6.2E-2</v>
      </c>
      <c r="G100" s="173">
        <v>1001.72</v>
      </c>
      <c r="H100" s="173">
        <v>1.51</v>
      </c>
      <c r="I100" s="177">
        <v>1.51</v>
      </c>
      <c r="J100" s="42">
        <v>0.153</v>
      </c>
      <c r="K100" s="212">
        <v>2</v>
      </c>
    </row>
    <row r="101" spans="1:11" ht="27.75" customHeight="1" x14ac:dyDescent="0.2">
      <c r="A101" s="171" t="s">
        <v>574</v>
      </c>
      <c r="B101" s="26"/>
      <c r="C101" s="178"/>
      <c r="D101" s="143">
        <v>3.0190000000000001</v>
      </c>
      <c r="E101" s="144">
        <v>0.58499999999999996</v>
      </c>
      <c r="F101" s="145">
        <v>4.9000000000000002E-2</v>
      </c>
      <c r="G101" s="173">
        <v>3.22</v>
      </c>
      <c r="H101" s="173">
        <v>3.79</v>
      </c>
      <c r="I101" s="177">
        <v>3.79</v>
      </c>
      <c r="J101" s="42">
        <v>0.13900000000000001</v>
      </c>
      <c r="K101" s="212">
        <v>2</v>
      </c>
    </row>
    <row r="102" spans="1:11" ht="27.75" customHeight="1" x14ac:dyDescent="0.2">
      <c r="A102" s="171" t="s">
        <v>575</v>
      </c>
      <c r="B102" s="26"/>
      <c r="C102" s="178"/>
      <c r="D102" s="143">
        <v>3.0190000000000001</v>
      </c>
      <c r="E102" s="144">
        <v>0.58499999999999996</v>
      </c>
      <c r="F102" s="145">
        <v>4.9000000000000002E-2</v>
      </c>
      <c r="G102" s="173">
        <v>235.26</v>
      </c>
      <c r="H102" s="173">
        <v>3.79</v>
      </c>
      <c r="I102" s="177">
        <v>3.79</v>
      </c>
      <c r="J102" s="42">
        <v>0.13900000000000001</v>
      </c>
      <c r="K102" s="212">
        <v>2</v>
      </c>
    </row>
    <row r="103" spans="1:11" ht="27.75" customHeight="1" x14ac:dyDescent="0.2">
      <c r="A103" s="171" t="s">
        <v>576</v>
      </c>
      <c r="B103" s="26"/>
      <c r="C103" s="178"/>
      <c r="D103" s="143">
        <v>3.0190000000000001</v>
      </c>
      <c r="E103" s="144">
        <v>0.58499999999999996</v>
      </c>
      <c r="F103" s="145">
        <v>4.9000000000000002E-2</v>
      </c>
      <c r="G103" s="173">
        <v>449.07</v>
      </c>
      <c r="H103" s="173">
        <v>3.79</v>
      </c>
      <c r="I103" s="177">
        <v>3.79</v>
      </c>
      <c r="J103" s="42">
        <v>0.13900000000000001</v>
      </c>
      <c r="K103" s="212">
        <v>2</v>
      </c>
    </row>
    <row r="104" spans="1:11" ht="27.75" customHeight="1" x14ac:dyDescent="0.2">
      <c r="A104" s="171" t="s">
        <v>577</v>
      </c>
      <c r="B104" s="26"/>
      <c r="C104" s="178"/>
      <c r="D104" s="143">
        <v>3.0190000000000001</v>
      </c>
      <c r="E104" s="144">
        <v>0.58499999999999996</v>
      </c>
      <c r="F104" s="145">
        <v>4.9000000000000002E-2</v>
      </c>
      <c r="G104" s="173">
        <v>697.29</v>
      </c>
      <c r="H104" s="173">
        <v>3.79</v>
      </c>
      <c r="I104" s="177">
        <v>3.79</v>
      </c>
      <c r="J104" s="42">
        <v>0.13900000000000001</v>
      </c>
      <c r="K104" s="212">
        <v>2</v>
      </c>
    </row>
    <row r="105" spans="1:11" ht="27.75" customHeight="1" x14ac:dyDescent="0.2">
      <c r="A105" s="171" t="s">
        <v>578</v>
      </c>
      <c r="B105" s="26"/>
      <c r="C105" s="178"/>
      <c r="D105" s="143">
        <v>3.0190000000000001</v>
      </c>
      <c r="E105" s="144">
        <v>0.58499999999999996</v>
      </c>
      <c r="F105" s="145">
        <v>4.9000000000000002E-2</v>
      </c>
      <c r="G105" s="173">
        <v>1579.3</v>
      </c>
      <c r="H105" s="173">
        <v>3.79</v>
      </c>
      <c r="I105" s="177">
        <v>3.79</v>
      </c>
      <c r="J105" s="42">
        <v>0.13900000000000001</v>
      </c>
      <c r="K105" s="212">
        <v>2</v>
      </c>
    </row>
    <row r="106" spans="1:11" ht="27.75" customHeight="1" x14ac:dyDescent="0.2">
      <c r="A106" s="171" t="s">
        <v>579</v>
      </c>
      <c r="B106" s="26"/>
      <c r="C106" s="178"/>
      <c r="D106" s="143">
        <v>2.57</v>
      </c>
      <c r="E106" s="144">
        <v>0.45300000000000001</v>
      </c>
      <c r="F106" s="145">
        <v>3.2000000000000001E-2</v>
      </c>
      <c r="G106" s="173">
        <v>53.71</v>
      </c>
      <c r="H106" s="173">
        <v>3.93</v>
      </c>
      <c r="I106" s="177">
        <v>3.93</v>
      </c>
      <c r="J106" s="42">
        <v>0.106</v>
      </c>
      <c r="K106" s="212">
        <v>3</v>
      </c>
    </row>
    <row r="107" spans="1:11" ht="27.75" customHeight="1" x14ac:dyDescent="0.2">
      <c r="A107" s="171" t="s">
        <v>580</v>
      </c>
      <c r="B107" s="26"/>
      <c r="C107" s="178"/>
      <c r="D107" s="143">
        <v>2.57</v>
      </c>
      <c r="E107" s="144">
        <v>0.45300000000000001</v>
      </c>
      <c r="F107" s="145">
        <v>3.2000000000000001E-2</v>
      </c>
      <c r="G107" s="173">
        <v>1351.98</v>
      </c>
      <c r="H107" s="173">
        <v>3.93</v>
      </c>
      <c r="I107" s="177">
        <v>3.93</v>
      </c>
      <c r="J107" s="42">
        <v>0.106</v>
      </c>
      <c r="K107" s="212">
        <v>3</v>
      </c>
    </row>
    <row r="108" spans="1:11" ht="27.75" customHeight="1" x14ac:dyDescent="0.2">
      <c r="A108" s="171" t="s">
        <v>581</v>
      </c>
      <c r="B108" s="26"/>
      <c r="C108" s="178"/>
      <c r="D108" s="143">
        <v>2.57</v>
      </c>
      <c r="E108" s="144">
        <v>0.45300000000000001</v>
      </c>
      <c r="F108" s="145">
        <v>3.2000000000000001E-2</v>
      </c>
      <c r="G108" s="173">
        <v>4107.01</v>
      </c>
      <c r="H108" s="173">
        <v>3.93</v>
      </c>
      <c r="I108" s="177">
        <v>3.93</v>
      </c>
      <c r="J108" s="42">
        <v>0.106</v>
      </c>
      <c r="K108" s="212">
        <v>3</v>
      </c>
    </row>
    <row r="109" spans="1:11" ht="27.75" customHeight="1" x14ac:dyDescent="0.2">
      <c r="A109" s="171" t="s">
        <v>582</v>
      </c>
      <c r="B109" s="26"/>
      <c r="C109" s="178"/>
      <c r="D109" s="143">
        <v>2.57</v>
      </c>
      <c r="E109" s="144">
        <v>0.45300000000000001</v>
      </c>
      <c r="F109" s="145">
        <v>3.2000000000000001E-2</v>
      </c>
      <c r="G109" s="173">
        <v>8842.11</v>
      </c>
      <c r="H109" s="173">
        <v>3.93</v>
      </c>
      <c r="I109" s="177">
        <v>3.93</v>
      </c>
      <c r="J109" s="42">
        <v>0.106</v>
      </c>
      <c r="K109" s="212">
        <v>3</v>
      </c>
    </row>
    <row r="110" spans="1:11" ht="27.75" customHeight="1" x14ac:dyDescent="0.2">
      <c r="A110" s="171" t="s">
        <v>583</v>
      </c>
      <c r="B110" s="26"/>
      <c r="C110" s="178"/>
      <c r="D110" s="143">
        <v>2.57</v>
      </c>
      <c r="E110" s="144">
        <v>0.45300000000000001</v>
      </c>
      <c r="F110" s="145">
        <v>3.2000000000000001E-2</v>
      </c>
      <c r="G110" s="173">
        <v>16440.79</v>
      </c>
      <c r="H110" s="173">
        <v>3.93</v>
      </c>
      <c r="I110" s="177">
        <v>3.93</v>
      </c>
      <c r="J110" s="42">
        <v>0.106</v>
      </c>
      <c r="K110" s="212">
        <v>3</v>
      </c>
    </row>
    <row r="111" spans="1:11" ht="27.75" customHeight="1" x14ac:dyDescent="0.2">
      <c r="A111" s="171" t="s">
        <v>455</v>
      </c>
      <c r="B111" s="26"/>
      <c r="C111" s="178"/>
      <c r="D111" s="146">
        <v>6.3869999999999996</v>
      </c>
      <c r="E111" s="147">
        <v>1.339</v>
      </c>
      <c r="F111" s="145">
        <v>0.71399999999999997</v>
      </c>
      <c r="G111" s="174"/>
      <c r="H111" s="174"/>
      <c r="I111" s="176"/>
      <c r="J111" s="43"/>
      <c r="K111" s="212">
        <v>3</v>
      </c>
    </row>
    <row r="112" spans="1:11" ht="27.75" customHeight="1" x14ac:dyDescent="0.2">
      <c r="A112" s="171" t="s">
        <v>456</v>
      </c>
      <c r="B112" s="26"/>
      <c r="C112" s="178"/>
      <c r="D112" s="143">
        <v>-3.49</v>
      </c>
      <c r="E112" s="144">
        <v>-0.92800000000000005</v>
      </c>
      <c r="F112" s="145">
        <v>-0.10299999999999999</v>
      </c>
      <c r="G112" s="173">
        <v>0</v>
      </c>
      <c r="H112" s="174"/>
      <c r="I112" s="176"/>
      <c r="J112" s="43"/>
      <c r="K112" s="212">
        <v>3</v>
      </c>
    </row>
    <row r="113" spans="1:11" ht="27.75" customHeight="1" x14ac:dyDescent="0.2">
      <c r="A113" s="171" t="s">
        <v>457</v>
      </c>
      <c r="B113" s="26"/>
      <c r="C113" s="178"/>
      <c r="D113" s="143">
        <v>-3.4119999999999999</v>
      </c>
      <c r="E113" s="144">
        <v>-0.85399999999999998</v>
      </c>
      <c r="F113" s="145">
        <v>-9.0999999999999998E-2</v>
      </c>
      <c r="G113" s="173">
        <v>0</v>
      </c>
      <c r="H113" s="174"/>
      <c r="I113" s="176"/>
      <c r="J113" s="43"/>
      <c r="K113" s="212">
        <v>3</v>
      </c>
    </row>
    <row r="114" spans="1:11" ht="27.75" customHeight="1" x14ac:dyDescent="0.2">
      <c r="A114" s="171" t="s">
        <v>458</v>
      </c>
      <c r="B114" s="26"/>
      <c r="C114" s="178"/>
      <c r="D114" s="143">
        <v>-3.49</v>
      </c>
      <c r="E114" s="144">
        <v>-0.92800000000000005</v>
      </c>
      <c r="F114" s="145">
        <v>-0.10299999999999999</v>
      </c>
      <c r="G114" s="173">
        <v>0</v>
      </c>
      <c r="H114" s="174"/>
      <c r="I114" s="176"/>
      <c r="J114" s="42">
        <v>0.22500000000000001</v>
      </c>
      <c r="K114" s="212">
        <v>3</v>
      </c>
    </row>
    <row r="115" spans="1:11" ht="27.75" customHeight="1" x14ac:dyDescent="0.2">
      <c r="A115" s="171" t="s">
        <v>459</v>
      </c>
      <c r="B115" s="26"/>
      <c r="C115" s="178"/>
      <c r="D115" s="143">
        <v>-3.4119999999999999</v>
      </c>
      <c r="E115" s="144">
        <v>-0.85399999999999998</v>
      </c>
      <c r="F115" s="145">
        <v>-9.0999999999999998E-2</v>
      </c>
      <c r="G115" s="173">
        <v>0</v>
      </c>
      <c r="H115" s="174"/>
      <c r="I115" s="176"/>
      <c r="J115" s="42">
        <v>0.221</v>
      </c>
      <c r="K115" s="212">
        <v>3</v>
      </c>
    </row>
    <row r="116" spans="1:11" ht="27.75" customHeight="1" x14ac:dyDescent="0.2">
      <c r="A116" s="171" t="s">
        <v>460</v>
      </c>
      <c r="B116" s="26"/>
      <c r="C116" s="178"/>
      <c r="D116" s="143">
        <v>-4.7450000000000001</v>
      </c>
      <c r="E116" s="144">
        <v>-0.91900000000000004</v>
      </c>
      <c r="F116" s="145">
        <v>-7.6999999999999999E-2</v>
      </c>
      <c r="G116" s="173">
        <v>71.95</v>
      </c>
      <c r="H116" s="174"/>
      <c r="I116" s="176"/>
      <c r="J116" s="42">
        <v>0.34200000000000003</v>
      </c>
      <c r="K116" s="212">
        <v>3</v>
      </c>
    </row>
    <row r="117" spans="1:11" ht="27.75" customHeight="1" x14ac:dyDescent="0.2">
      <c r="A117" s="171" t="s">
        <v>649</v>
      </c>
      <c r="B117" s="26"/>
      <c r="C117" s="178"/>
      <c r="D117" s="143">
        <v>2.2240000000000002</v>
      </c>
      <c r="E117" s="144">
        <v>0.59099999999999997</v>
      </c>
      <c r="F117" s="145">
        <v>6.6000000000000003E-2</v>
      </c>
      <c r="G117" s="173">
        <v>4.51</v>
      </c>
      <c r="H117" s="174"/>
      <c r="I117" s="176"/>
      <c r="J117" s="43"/>
      <c r="K117" s="212">
        <v>3</v>
      </c>
    </row>
    <row r="118" spans="1:11" ht="27.75" customHeight="1" x14ac:dyDescent="0.2">
      <c r="A118" s="171" t="s">
        <v>670</v>
      </c>
      <c r="B118" s="26"/>
      <c r="C118" s="178"/>
      <c r="D118" s="143">
        <v>2.2240000000000002</v>
      </c>
      <c r="E118" s="144">
        <v>0.59099999999999997</v>
      </c>
      <c r="F118" s="145">
        <v>6.6000000000000003E-2</v>
      </c>
      <c r="G118" s="174"/>
      <c r="H118" s="174"/>
      <c r="I118" s="176"/>
      <c r="J118" s="43"/>
      <c r="K118" s="212">
        <v>3</v>
      </c>
    </row>
    <row r="119" spans="1:11" ht="27.75" customHeight="1" x14ac:dyDescent="0.2">
      <c r="A119" s="171" t="s">
        <v>650</v>
      </c>
      <c r="B119" s="26"/>
      <c r="C119" s="178"/>
      <c r="D119" s="143">
        <v>2.512</v>
      </c>
      <c r="E119" s="144">
        <v>0.66800000000000004</v>
      </c>
      <c r="F119" s="145">
        <v>7.3999999999999996E-2</v>
      </c>
      <c r="G119" s="173">
        <v>1.3</v>
      </c>
      <c r="H119" s="174"/>
      <c r="I119" s="176"/>
      <c r="J119" s="43"/>
      <c r="K119" s="212">
        <v>3</v>
      </c>
    </row>
    <row r="120" spans="1:11" ht="27.75" customHeight="1" x14ac:dyDescent="0.2">
      <c r="A120" s="171" t="s">
        <v>651</v>
      </c>
      <c r="B120" s="26"/>
      <c r="C120" s="178"/>
      <c r="D120" s="143">
        <v>2.512</v>
      </c>
      <c r="E120" s="144">
        <v>0.66800000000000004</v>
      </c>
      <c r="F120" s="145">
        <v>7.3999999999999996E-2</v>
      </c>
      <c r="G120" s="173">
        <v>5.37</v>
      </c>
      <c r="H120" s="174"/>
      <c r="I120" s="176"/>
      <c r="J120" s="43"/>
      <c r="K120" s="212">
        <v>3</v>
      </c>
    </row>
    <row r="121" spans="1:11" ht="27.75" customHeight="1" x14ac:dyDescent="0.2">
      <c r="A121" s="171" t="s">
        <v>652</v>
      </c>
      <c r="B121" s="26"/>
      <c r="C121" s="178"/>
      <c r="D121" s="143">
        <v>2.512</v>
      </c>
      <c r="E121" s="144">
        <v>0.66800000000000004</v>
      </c>
      <c r="F121" s="145">
        <v>7.3999999999999996E-2</v>
      </c>
      <c r="G121" s="173">
        <v>9.8800000000000008</v>
      </c>
      <c r="H121" s="174"/>
      <c r="I121" s="176"/>
      <c r="J121" s="43"/>
      <c r="K121" s="212">
        <v>3</v>
      </c>
    </row>
    <row r="122" spans="1:11" ht="27.75" customHeight="1" x14ac:dyDescent="0.2">
      <c r="A122" s="171" t="s">
        <v>653</v>
      </c>
      <c r="B122" s="26"/>
      <c r="C122" s="178"/>
      <c r="D122" s="143">
        <v>2.512</v>
      </c>
      <c r="E122" s="144">
        <v>0.66800000000000004</v>
      </c>
      <c r="F122" s="145">
        <v>7.3999999999999996E-2</v>
      </c>
      <c r="G122" s="173">
        <v>19.690000000000001</v>
      </c>
      <c r="H122" s="174"/>
      <c r="I122" s="176"/>
      <c r="J122" s="43"/>
      <c r="K122" s="212">
        <v>3</v>
      </c>
    </row>
    <row r="123" spans="1:11" ht="27.75" customHeight="1" x14ac:dyDescent="0.2">
      <c r="A123" s="171" t="s">
        <v>654</v>
      </c>
      <c r="B123" s="26"/>
      <c r="C123" s="178"/>
      <c r="D123" s="143">
        <v>2.512</v>
      </c>
      <c r="E123" s="144">
        <v>0.66800000000000004</v>
      </c>
      <c r="F123" s="145">
        <v>7.3999999999999996E-2</v>
      </c>
      <c r="G123" s="173">
        <v>57.18</v>
      </c>
      <c r="H123" s="174"/>
      <c r="I123" s="176"/>
      <c r="J123" s="43"/>
      <c r="K123" s="212">
        <v>3</v>
      </c>
    </row>
    <row r="124" spans="1:11" ht="27.75" customHeight="1" x14ac:dyDescent="0.2">
      <c r="A124" s="171" t="s">
        <v>461</v>
      </c>
      <c r="B124" s="26"/>
      <c r="C124" s="178"/>
      <c r="D124" s="143">
        <v>2.512</v>
      </c>
      <c r="E124" s="144">
        <v>0.66800000000000004</v>
      </c>
      <c r="F124" s="145">
        <v>7.3999999999999996E-2</v>
      </c>
      <c r="G124" s="174"/>
      <c r="H124" s="174"/>
      <c r="I124" s="176"/>
      <c r="J124" s="43"/>
      <c r="K124" s="212">
        <v>3</v>
      </c>
    </row>
    <row r="125" spans="1:11" ht="27.75" customHeight="1" x14ac:dyDescent="0.2">
      <c r="A125" s="171" t="s">
        <v>554</v>
      </c>
      <c r="B125" s="26"/>
      <c r="C125" s="178"/>
      <c r="D125" s="143">
        <v>1.8360000000000001</v>
      </c>
      <c r="E125" s="144">
        <v>0.442</v>
      </c>
      <c r="F125" s="145">
        <v>4.5999999999999999E-2</v>
      </c>
      <c r="G125" s="173">
        <v>4.28</v>
      </c>
      <c r="H125" s="173">
        <v>1.1299999999999999</v>
      </c>
      <c r="I125" s="177">
        <v>1.1299999999999999</v>
      </c>
      <c r="J125" s="42">
        <v>0.114</v>
      </c>
      <c r="K125" s="212">
        <v>3</v>
      </c>
    </row>
    <row r="126" spans="1:11" ht="27.75" customHeight="1" x14ac:dyDescent="0.2">
      <c r="A126" s="171" t="s">
        <v>555</v>
      </c>
      <c r="B126" s="26"/>
      <c r="C126" s="178"/>
      <c r="D126" s="143">
        <v>1.8360000000000001</v>
      </c>
      <c r="E126" s="144">
        <v>0.442</v>
      </c>
      <c r="F126" s="145">
        <v>4.5999999999999999E-2</v>
      </c>
      <c r="G126" s="173">
        <v>113.57</v>
      </c>
      <c r="H126" s="173">
        <v>1.1299999999999999</v>
      </c>
      <c r="I126" s="177">
        <v>1.1299999999999999</v>
      </c>
      <c r="J126" s="42">
        <v>0.114</v>
      </c>
      <c r="K126" s="212">
        <v>3</v>
      </c>
    </row>
    <row r="127" spans="1:11" ht="27.75" customHeight="1" x14ac:dyDescent="0.2">
      <c r="A127" s="171" t="s">
        <v>556</v>
      </c>
      <c r="B127" s="26"/>
      <c r="C127" s="178"/>
      <c r="D127" s="143">
        <v>1.8360000000000001</v>
      </c>
      <c r="E127" s="144">
        <v>0.442</v>
      </c>
      <c r="F127" s="145">
        <v>4.5999999999999999E-2</v>
      </c>
      <c r="G127" s="173">
        <v>214.28</v>
      </c>
      <c r="H127" s="173">
        <v>1.1299999999999999</v>
      </c>
      <c r="I127" s="177">
        <v>1.1299999999999999</v>
      </c>
      <c r="J127" s="42">
        <v>0.114</v>
      </c>
      <c r="K127" s="212">
        <v>3</v>
      </c>
    </row>
    <row r="128" spans="1:11" ht="27.75" customHeight="1" x14ac:dyDescent="0.2">
      <c r="A128" s="171" t="s">
        <v>557</v>
      </c>
      <c r="B128" s="26"/>
      <c r="C128" s="178"/>
      <c r="D128" s="143">
        <v>1.8360000000000001</v>
      </c>
      <c r="E128" s="144">
        <v>0.442</v>
      </c>
      <c r="F128" s="145">
        <v>4.5999999999999999E-2</v>
      </c>
      <c r="G128" s="173">
        <v>331.19</v>
      </c>
      <c r="H128" s="173">
        <v>1.1299999999999999</v>
      </c>
      <c r="I128" s="177">
        <v>1.1299999999999999</v>
      </c>
      <c r="J128" s="42">
        <v>0.114</v>
      </c>
      <c r="K128" s="212">
        <v>3</v>
      </c>
    </row>
    <row r="129" spans="1:11" ht="27.75" customHeight="1" x14ac:dyDescent="0.2">
      <c r="A129" s="171" t="s">
        <v>558</v>
      </c>
      <c r="B129" s="26"/>
      <c r="C129" s="178"/>
      <c r="D129" s="143">
        <v>1.8360000000000001</v>
      </c>
      <c r="E129" s="144">
        <v>0.442</v>
      </c>
      <c r="F129" s="145">
        <v>4.5999999999999999E-2</v>
      </c>
      <c r="G129" s="173">
        <v>746.61</v>
      </c>
      <c r="H129" s="173">
        <v>1.1299999999999999</v>
      </c>
      <c r="I129" s="177">
        <v>1.1299999999999999</v>
      </c>
      <c r="J129" s="42">
        <v>0.114</v>
      </c>
      <c r="K129" s="212">
        <v>3</v>
      </c>
    </row>
    <row r="130" spans="1:11" ht="27.75" customHeight="1" x14ac:dyDescent="0.2">
      <c r="A130" s="171" t="s">
        <v>559</v>
      </c>
      <c r="B130" s="26"/>
      <c r="C130" s="178"/>
      <c r="D130" s="143">
        <v>2.25</v>
      </c>
      <c r="E130" s="144">
        <v>0.436</v>
      </c>
      <c r="F130" s="145">
        <v>3.5999999999999997E-2</v>
      </c>
      <c r="G130" s="173">
        <v>2.41</v>
      </c>
      <c r="H130" s="173">
        <v>2.82</v>
      </c>
      <c r="I130" s="177">
        <v>2.82</v>
      </c>
      <c r="J130" s="42">
        <v>0.104</v>
      </c>
      <c r="K130" s="212">
        <v>3</v>
      </c>
    </row>
    <row r="131" spans="1:11" ht="27.75" customHeight="1" x14ac:dyDescent="0.2">
      <c r="A131" s="171" t="s">
        <v>560</v>
      </c>
      <c r="B131" s="26"/>
      <c r="C131" s="178"/>
      <c r="D131" s="143">
        <v>2.25</v>
      </c>
      <c r="E131" s="144">
        <v>0.436</v>
      </c>
      <c r="F131" s="145">
        <v>3.5999999999999997E-2</v>
      </c>
      <c r="G131" s="173">
        <v>175.36</v>
      </c>
      <c r="H131" s="173">
        <v>2.82</v>
      </c>
      <c r="I131" s="177">
        <v>2.82</v>
      </c>
      <c r="J131" s="42">
        <v>0.104</v>
      </c>
      <c r="K131" s="212">
        <v>3</v>
      </c>
    </row>
    <row r="132" spans="1:11" ht="27.75" customHeight="1" x14ac:dyDescent="0.2">
      <c r="A132" s="171" t="s">
        <v>561</v>
      </c>
      <c r="B132" s="26"/>
      <c r="C132" s="178"/>
      <c r="D132" s="143">
        <v>2.25</v>
      </c>
      <c r="E132" s="144">
        <v>0.436</v>
      </c>
      <c r="F132" s="145">
        <v>3.5999999999999997E-2</v>
      </c>
      <c r="G132" s="173">
        <v>334.71</v>
      </c>
      <c r="H132" s="173">
        <v>2.82</v>
      </c>
      <c r="I132" s="177">
        <v>2.82</v>
      </c>
      <c r="J132" s="42">
        <v>0.104</v>
      </c>
      <c r="K132" s="212">
        <v>3</v>
      </c>
    </row>
    <row r="133" spans="1:11" ht="27.75" customHeight="1" x14ac:dyDescent="0.2">
      <c r="A133" s="171" t="s">
        <v>562</v>
      </c>
      <c r="B133" s="26"/>
      <c r="C133" s="178"/>
      <c r="D133" s="143">
        <v>2.25</v>
      </c>
      <c r="E133" s="144">
        <v>0.436</v>
      </c>
      <c r="F133" s="145">
        <v>3.5999999999999997E-2</v>
      </c>
      <c r="G133" s="173">
        <v>519.72</v>
      </c>
      <c r="H133" s="173">
        <v>2.82</v>
      </c>
      <c r="I133" s="177">
        <v>2.82</v>
      </c>
      <c r="J133" s="42">
        <v>0.104</v>
      </c>
      <c r="K133" s="212">
        <v>3</v>
      </c>
    </row>
    <row r="134" spans="1:11" ht="27.75" customHeight="1" x14ac:dyDescent="0.2">
      <c r="A134" s="171" t="s">
        <v>563</v>
      </c>
      <c r="B134" s="26"/>
      <c r="C134" s="178"/>
      <c r="D134" s="143">
        <v>2.25</v>
      </c>
      <c r="E134" s="144">
        <v>0.436</v>
      </c>
      <c r="F134" s="145">
        <v>3.5999999999999997E-2</v>
      </c>
      <c r="G134" s="173">
        <v>1177.0899999999999</v>
      </c>
      <c r="H134" s="173">
        <v>2.82</v>
      </c>
      <c r="I134" s="177">
        <v>2.82</v>
      </c>
      <c r="J134" s="42">
        <v>0.104</v>
      </c>
      <c r="K134" s="212">
        <v>3</v>
      </c>
    </row>
    <row r="135" spans="1:11" ht="27.75" customHeight="1" x14ac:dyDescent="0.2">
      <c r="A135" s="171" t="s">
        <v>564</v>
      </c>
      <c r="B135" s="26"/>
      <c r="C135" s="178"/>
      <c r="D135" s="143">
        <v>1.9159999999999999</v>
      </c>
      <c r="E135" s="144">
        <v>0.33800000000000002</v>
      </c>
      <c r="F135" s="145">
        <v>2.4E-2</v>
      </c>
      <c r="G135" s="173">
        <v>40.049999999999997</v>
      </c>
      <c r="H135" s="173">
        <v>2.93</v>
      </c>
      <c r="I135" s="177">
        <v>2.93</v>
      </c>
      <c r="J135" s="42">
        <v>7.9000000000000001E-2</v>
      </c>
      <c r="K135" s="212">
        <v>3</v>
      </c>
    </row>
    <row r="136" spans="1:11" ht="27.75" customHeight="1" x14ac:dyDescent="0.2">
      <c r="A136" s="171" t="s">
        <v>565</v>
      </c>
      <c r="B136" s="26"/>
      <c r="C136" s="178"/>
      <c r="D136" s="143">
        <v>1.9159999999999999</v>
      </c>
      <c r="E136" s="144">
        <v>0.33800000000000002</v>
      </c>
      <c r="F136" s="145">
        <v>2.4E-2</v>
      </c>
      <c r="G136" s="173">
        <v>1007.67</v>
      </c>
      <c r="H136" s="173">
        <v>2.93</v>
      </c>
      <c r="I136" s="177">
        <v>2.93</v>
      </c>
      <c r="J136" s="42">
        <v>7.9000000000000001E-2</v>
      </c>
      <c r="K136" s="212">
        <v>3</v>
      </c>
    </row>
    <row r="137" spans="1:11" ht="27.75" customHeight="1" x14ac:dyDescent="0.2">
      <c r="A137" s="171" t="s">
        <v>566</v>
      </c>
      <c r="B137" s="26"/>
      <c r="C137" s="178"/>
      <c r="D137" s="143">
        <v>1.9159999999999999</v>
      </c>
      <c r="E137" s="144">
        <v>0.33800000000000002</v>
      </c>
      <c r="F137" s="145">
        <v>2.4E-2</v>
      </c>
      <c r="G137" s="173">
        <v>3061.05</v>
      </c>
      <c r="H137" s="173">
        <v>2.93</v>
      </c>
      <c r="I137" s="177">
        <v>2.93</v>
      </c>
      <c r="J137" s="42">
        <v>7.9000000000000001E-2</v>
      </c>
      <c r="K137" s="212">
        <v>3</v>
      </c>
    </row>
    <row r="138" spans="1:11" ht="27.75" customHeight="1" x14ac:dyDescent="0.2">
      <c r="A138" s="171" t="s">
        <v>567</v>
      </c>
      <c r="B138" s="26"/>
      <c r="C138" s="178"/>
      <c r="D138" s="143">
        <v>1.9159999999999999</v>
      </c>
      <c r="E138" s="144">
        <v>0.33800000000000002</v>
      </c>
      <c r="F138" s="145">
        <v>2.4E-2</v>
      </c>
      <c r="G138" s="173">
        <v>6590.21</v>
      </c>
      <c r="H138" s="173">
        <v>2.93</v>
      </c>
      <c r="I138" s="177">
        <v>2.93</v>
      </c>
      <c r="J138" s="42">
        <v>7.9000000000000001E-2</v>
      </c>
      <c r="K138" s="212">
        <v>3</v>
      </c>
    </row>
    <row r="139" spans="1:11" ht="27.75" customHeight="1" x14ac:dyDescent="0.2">
      <c r="A139" s="171" t="s">
        <v>568</v>
      </c>
      <c r="B139" s="26"/>
      <c r="C139" s="178"/>
      <c r="D139" s="143">
        <v>1.9159999999999999</v>
      </c>
      <c r="E139" s="144">
        <v>0.33800000000000002</v>
      </c>
      <c r="F139" s="145">
        <v>2.4E-2</v>
      </c>
      <c r="G139" s="173">
        <v>12253.66</v>
      </c>
      <c r="H139" s="173">
        <v>2.93</v>
      </c>
      <c r="I139" s="177">
        <v>2.93</v>
      </c>
      <c r="J139" s="42">
        <v>7.9000000000000001E-2</v>
      </c>
      <c r="K139" s="212">
        <v>3</v>
      </c>
    </row>
    <row r="140" spans="1:11" ht="27.75" customHeight="1" x14ac:dyDescent="0.2">
      <c r="A140" s="171" t="s">
        <v>462</v>
      </c>
      <c r="B140" s="26"/>
      <c r="C140" s="178"/>
      <c r="D140" s="146">
        <v>4.76</v>
      </c>
      <c r="E140" s="147">
        <v>0.998</v>
      </c>
      <c r="F140" s="145">
        <v>0.53200000000000003</v>
      </c>
      <c r="G140" s="174"/>
      <c r="H140" s="174"/>
      <c r="I140" s="176"/>
      <c r="J140" s="43"/>
      <c r="K140" s="212">
        <v>3</v>
      </c>
    </row>
    <row r="141" spans="1:11" ht="27.75" customHeight="1" x14ac:dyDescent="0.2">
      <c r="A141" s="171" t="s">
        <v>463</v>
      </c>
      <c r="B141" s="26"/>
      <c r="C141" s="178"/>
      <c r="D141" s="143">
        <v>-2.601</v>
      </c>
      <c r="E141" s="144">
        <v>-0.69099999999999995</v>
      </c>
      <c r="F141" s="145">
        <v>-7.6999999999999999E-2</v>
      </c>
      <c r="G141" s="173">
        <v>0</v>
      </c>
      <c r="H141" s="174"/>
      <c r="I141" s="176"/>
      <c r="J141" s="43"/>
      <c r="K141" s="212">
        <v>3</v>
      </c>
    </row>
    <row r="142" spans="1:11" ht="27.75" customHeight="1" x14ac:dyDescent="0.2">
      <c r="A142" s="171" t="s">
        <v>464</v>
      </c>
      <c r="B142" s="26"/>
      <c r="C142" s="178"/>
      <c r="D142" s="143">
        <v>-2.5430000000000001</v>
      </c>
      <c r="E142" s="144">
        <v>-0.63600000000000001</v>
      </c>
      <c r="F142" s="145">
        <v>-6.8000000000000005E-2</v>
      </c>
      <c r="G142" s="173">
        <v>0</v>
      </c>
      <c r="H142" s="174"/>
      <c r="I142" s="176"/>
      <c r="J142" s="43"/>
      <c r="K142" s="212">
        <v>3</v>
      </c>
    </row>
    <row r="143" spans="1:11" ht="27.75" customHeight="1" x14ac:dyDescent="0.2">
      <c r="A143" s="171" t="s">
        <v>465</v>
      </c>
      <c r="B143" s="26"/>
      <c r="C143" s="178"/>
      <c r="D143" s="143">
        <v>-2.601</v>
      </c>
      <c r="E143" s="144">
        <v>-0.69099999999999995</v>
      </c>
      <c r="F143" s="145">
        <v>-7.6999999999999999E-2</v>
      </c>
      <c r="G143" s="173">
        <v>0</v>
      </c>
      <c r="H143" s="174"/>
      <c r="I143" s="176"/>
      <c r="J143" s="42">
        <v>0.16800000000000001</v>
      </c>
      <c r="K143" s="212">
        <v>3</v>
      </c>
    </row>
    <row r="144" spans="1:11" ht="27.75" customHeight="1" x14ac:dyDescent="0.2">
      <c r="A144" s="171" t="s">
        <v>466</v>
      </c>
      <c r="B144" s="26"/>
      <c r="C144" s="178"/>
      <c r="D144" s="143">
        <v>-2.5430000000000001</v>
      </c>
      <c r="E144" s="144">
        <v>-0.63600000000000001</v>
      </c>
      <c r="F144" s="145">
        <v>-6.8000000000000005E-2</v>
      </c>
      <c r="G144" s="173">
        <v>0</v>
      </c>
      <c r="H144" s="174"/>
      <c r="I144" s="176"/>
      <c r="J144" s="42">
        <v>0.16500000000000001</v>
      </c>
      <c r="K144" s="212">
        <v>3</v>
      </c>
    </row>
    <row r="145" spans="1:11" ht="27.75" customHeight="1" x14ac:dyDescent="0.2">
      <c r="A145" s="171" t="s">
        <v>467</v>
      </c>
      <c r="B145" s="26"/>
      <c r="C145" s="178"/>
      <c r="D145" s="143">
        <v>-3.5369999999999999</v>
      </c>
      <c r="E145" s="144">
        <v>-0.68500000000000005</v>
      </c>
      <c r="F145" s="145">
        <v>-5.7000000000000002E-2</v>
      </c>
      <c r="G145" s="173">
        <v>53.62</v>
      </c>
      <c r="H145" s="174"/>
      <c r="I145" s="176"/>
      <c r="J145" s="42">
        <v>0.255</v>
      </c>
      <c r="K145" s="212">
        <v>3</v>
      </c>
    </row>
    <row r="146" spans="1:11" ht="27.75" customHeight="1" x14ac:dyDescent="0.2">
      <c r="A146" s="171" t="s">
        <v>655</v>
      </c>
      <c r="B146" s="26"/>
      <c r="C146" s="178"/>
      <c r="D146" s="143">
        <v>0.96799999999999997</v>
      </c>
      <c r="E146" s="144">
        <v>0.25700000000000001</v>
      </c>
      <c r="F146" s="145">
        <v>2.9000000000000001E-2</v>
      </c>
      <c r="G146" s="173">
        <v>2.04</v>
      </c>
      <c r="H146" s="174"/>
      <c r="I146" s="176"/>
      <c r="J146" s="43"/>
      <c r="K146" s="212">
        <v>3</v>
      </c>
    </row>
    <row r="147" spans="1:11" ht="27.75" customHeight="1" x14ac:dyDescent="0.2">
      <c r="A147" s="171" t="s">
        <v>671</v>
      </c>
      <c r="B147" s="26"/>
      <c r="C147" s="178"/>
      <c r="D147" s="143">
        <v>0.96799999999999997</v>
      </c>
      <c r="E147" s="144">
        <v>0.25700000000000001</v>
      </c>
      <c r="F147" s="145">
        <v>2.9000000000000001E-2</v>
      </c>
      <c r="G147" s="174"/>
      <c r="H147" s="174"/>
      <c r="I147" s="176"/>
      <c r="J147" s="43"/>
      <c r="K147" s="212">
        <v>3</v>
      </c>
    </row>
    <row r="148" spans="1:11" ht="27.75" customHeight="1" x14ac:dyDescent="0.2">
      <c r="A148" s="171" t="s">
        <v>656</v>
      </c>
      <c r="B148" s="26"/>
      <c r="C148" s="178"/>
      <c r="D148" s="143">
        <v>1.093</v>
      </c>
      <c r="E148" s="144">
        <v>0.29099999999999998</v>
      </c>
      <c r="F148" s="145">
        <v>3.2000000000000001E-2</v>
      </c>
      <c r="G148" s="173">
        <v>0.59</v>
      </c>
      <c r="H148" s="174"/>
      <c r="I148" s="176"/>
      <c r="J148" s="43"/>
      <c r="K148" s="212">
        <v>3</v>
      </c>
    </row>
    <row r="149" spans="1:11" ht="27.75" customHeight="1" x14ac:dyDescent="0.2">
      <c r="A149" s="171" t="s">
        <v>657</v>
      </c>
      <c r="B149" s="26"/>
      <c r="C149" s="178"/>
      <c r="D149" s="143">
        <v>1.093</v>
      </c>
      <c r="E149" s="144">
        <v>0.29099999999999998</v>
      </c>
      <c r="F149" s="145">
        <v>3.2000000000000001E-2</v>
      </c>
      <c r="G149" s="173">
        <v>2.36</v>
      </c>
      <c r="H149" s="174"/>
      <c r="I149" s="176"/>
      <c r="J149" s="43"/>
      <c r="K149" s="212">
        <v>3</v>
      </c>
    </row>
    <row r="150" spans="1:11" ht="27.75" customHeight="1" x14ac:dyDescent="0.2">
      <c r="A150" s="171" t="s">
        <v>658</v>
      </c>
      <c r="B150" s="26"/>
      <c r="C150" s="178"/>
      <c r="D150" s="143">
        <v>1.093</v>
      </c>
      <c r="E150" s="144">
        <v>0.29099999999999998</v>
      </c>
      <c r="F150" s="145">
        <v>3.2000000000000001E-2</v>
      </c>
      <c r="G150" s="173">
        <v>4.33</v>
      </c>
      <c r="H150" s="174"/>
      <c r="I150" s="176"/>
      <c r="J150" s="43"/>
      <c r="K150" s="212">
        <v>3</v>
      </c>
    </row>
    <row r="151" spans="1:11" ht="27.75" customHeight="1" x14ac:dyDescent="0.2">
      <c r="A151" s="171" t="s">
        <v>659</v>
      </c>
      <c r="B151" s="26"/>
      <c r="C151" s="178"/>
      <c r="D151" s="143">
        <v>1.093</v>
      </c>
      <c r="E151" s="144">
        <v>0.29099999999999998</v>
      </c>
      <c r="F151" s="145">
        <v>3.2000000000000001E-2</v>
      </c>
      <c r="G151" s="173">
        <v>8.6</v>
      </c>
      <c r="H151" s="174"/>
      <c r="I151" s="176"/>
      <c r="J151" s="43"/>
      <c r="K151" s="212">
        <v>3</v>
      </c>
    </row>
    <row r="152" spans="1:11" ht="27.75" customHeight="1" x14ac:dyDescent="0.2">
      <c r="A152" s="171" t="s">
        <v>660</v>
      </c>
      <c r="B152" s="26"/>
      <c r="C152" s="178"/>
      <c r="D152" s="143">
        <v>1.093</v>
      </c>
      <c r="E152" s="144">
        <v>0.29099999999999998</v>
      </c>
      <c r="F152" s="145">
        <v>3.2000000000000001E-2</v>
      </c>
      <c r="G152" s="173">
        <v>24.91</v>
      </c>
      <c r="H152" s="174"/>
      <c r="I152" s="176"/>
      <c r="J152" s="43"/>
      <c r="K152" s="212">
        <v>3</v>
      </c>
    </row>
    <row r="153" spans="1:11" ht="27.75" customHeight="1" x14ac:dyDescent="0.2">
      <c r="A153" s="171" t="s">
        <v>468</v>
      </c>
      <c r="B153" s="26"/>
      <c r="C153" s="178"/>
      <c r="D153" s="143">
        <v>1.093</v>
      </c>
      <c r="E153" s="144">
        <v>0.29099999999999998</v>
      </c>
      <c r="F153" s="145">
        <v>3.2000000000000001E-2</v>
      </c>
      <c r="G153" s="174"/>
      <c r="H153" s="174"/>
      <c r="I153" s="176"/>
      <c r="J153" s="43"/>
      <c r="K153" s="212">
        <v>3</v>
      </c>
    </row>
    <row r="154" spans="1:11" ht="27.75" customHeight="1" x14ac:dyDescent="0.2">
      <c r="A154" s="171" t="s">
        <v>539</v>
      </c>
      <c r="B154" s="26"/>
      <c r="C154" s="178"/>
      <c r="D154" s="143">
        <v>0.79900000000000004</v>
      </c>
      <c r="E154" s="144">
        <v>0.193</v>
      </c>
      <c r="F154" s="145">
        <v>0.02</v>
      </c>
      <c r="G154" s="173">
        <v>1.89</v>
      </c>
      <c r="H154" s="173">
        <v>0.49</v>
      </c>
      <c r="I154" s="177">
        <v>0.49</v>
      </c>
      <c r="J154" s="42">
        <v>0.05</v>
      </c>
      <c r="K154" s="212">
        <v>3</v>
      </c>
    </row>
    <row r="155" spans="1:11" ht="27.75" customHeight="1" x14ac:dyDescent="0.2">
      <c r="A155" s="171" t="s">
        <v>540</v>
      </c>
      <c r="B155" s="26"/>
      <c r="C155" s="178"/>
      <c r="D155" s="143">
        <v>0.79900000000000004</v>
      </c>
      <c r="E155" s="144">
        <v>0.193</v>
      </c>
      <c r="F155" s="145">
        <v>0.02</v>
      </c>
      <c r="G155" s="173">
        <v>49.45</v>
      </c>
      <c r="H155" s="173">
        <v>0.49</v>
      </c>
      <c r="I155" s="177">
        <v>0.49</v>
      </c>
      <c r="J155" s="42">
        <v>0.05</v>
      </c>
      <c r="K155" s="212">
        <v>3</v>
      </c>
    </row>
    <row r="156" spans="1:11" ht="27.75" customHeight="1" x14ac:dyDescent="0.2">
      <c r="A156" s="171" t="s">
        <v>541</v>
      </c>
      <c r="B156" s="26"/>
      <c r="C156" s="178"/>
      <c r="D156" s="143">
        <v>0.79900000000000004</v>
      </c>
      <c r="E156" s="144">
        <v>0.193</v>
      </c>
      <c r="F156" s="145">
        <v>0.02</v>
      </c>
      <c r="G156" s="173">
        <v>93.27</v>
      </c>
      <c r="H156" s="173">
        <v>0.49</v>
      </c>
      <c r="I156" s="177">
        <v>0.49</v>
      </c>
      <c r="J156" s="42">
        <v>0.05</v>
      </c>
      <c r="K156" s="212">
        <v>3</v>
      </c>
    </row>
    <row r="157" spans="1:11" ht="27.75" customHeight="1" x14ac:dyDescent="0.2">
      <c r="A157" s="171" t="s">
        <v>542</v>
      </c>
      <c r="B157" s="26"/>
      <c r="C157" s="178"/>
      <c r="D157" s="143">
        <v>0.79900000000000004</v>
      </c>
      <c r="E157" s="144">
        <v>0.193</v>
      </c>
      <c r="F157" s="145">
        <v>0.02</v>
      </c>
      <c r="G157" s="173">
        <v>144.13999999999999</v>
      </c>
      <c r="H157" s="173">
        <v>0.49</v>
      </c>
      <c r="I157" s="177">
        <v>0.49</v>
      </c>
      <c r="J157" s="42">
        <v>0.05</v>
      </c>
      <c r="K157" s="212">
        <v>3</v>
      </c>
    </row>
    <row r="158" spans="1:11" ht="27.75" customHeight="1" x14ac:dyDescent="0.2">
      <c r="A158" s="171" t="s">
        <v>543</v>
      </c>
      <c r="B158" s="26"/>
      <c r="C158" s="178"/>
      <c r="D158" s="143">
        <v>0.79900000000000004</v>
      </c>
      <c r="E158" s="144">
        <v>0.193</v>
      </c>
      <c r="F158" s="145">
        <v>0.02</v>
      </c>
      <c r="G158" s="173">
        <v>324.91000000000003</v>
      </c>
      <c r="H158" s="173">
        <v>0.49</v>
      </c>
      <c r="I158" s="177">
        <v>0.49</v>
      </c>
      <c r="J158" s="42">
        <v>0.05</v>
      </c>
      <c r="K158" s="212">
        <v>3</v>
      </c>
    </row>
    <row r="159" spans="1:11" ht="27.75" customHeight="1" x14ac:dyDescent="0.2">
      <c r="A159" s="171" t="s">
        <v>544</v>
      </c>
      <c r="B159" s="26"/>
      <c r="C159" s="178"/>
      <c r="D159" s="143">
        <v>0.97899999999999998</v>
      </c>
      <c r="E159" s="144">
        <v>0.19</v>
      </c>
      <c r="F159" s="145">
        <v>1.6E-2</v>
      </c>
      <c r="G159" s="173">
        <v>1.08</v>
      </c>
      <c r="H159" s="173">
        <v>1.23</v>
      </c>
      <c r="I159" s="177">
        <v>1.23</v>
      </c>
      <c r="J159" s="42">
        <v>4.4999999999999998E-2</v>
      </c>
      <c r="K159" s="211">
        <v>4</v>
      </c>
    </row>
    <row r="160" spans="1:11" ht="27.75" customHeight="1" x14ac:dyDescent="0.2">
      <c r="A160" s="171" t="s">
        <v>545</v>
      </c>
      <c r="B160" s="26"/>
      <c r="C160" s="178"/>
      <c r="D160" s="143">
        <v>0.97899999999999998</v>
      </c>
      <c r="E160" s="144">
        <v>0.19</v>
      </c>
      <c r="F160" s="145">
        <v>1.6E-2</v>
      </c>
      <c r="G160" s="173">
        <v>76.33</v>
      </c>
      <c r="H160" s="173">
        <v>1.23</v>
      </c>
      <c r="I160" s="177">
        <v>1.23</v>
      </c>
      <c r="J160" s="42">
        <v>4.4999999999999998E-2</v>
      </c>
      <c r="K160" s="211">
        <v>4</v>
      </c>
    </row>
    <row r="161" spans="1:11" ht="27.75" customHeight="1" x14ac:dyDescent="0.2">
      <c r="A161" s="171" t="s">
        <v>546</v>
      </c>
      <c r="B161" s="26"/>
      <c r="C161" s="178"/>
      <c r="D161" s="143">
        <v>0.97899999999999998</v>
      </c>
      <c r="E161" s="144">
        <v>0.19</v>
      </c>
      <c r="F161" s="145">
        <v>1.6E-2</v>
      </c>
      <c r="G161" s="173">
        <v>145.68</v>
      </c>
      <c r="H161" s="173">
        <v>1.23</v>
      </c>
      <c r="I161" s="177">
        <v>1.23</v>
      </c>
      <c r="J161" s="42">
        <v>4.4999999999999998E-2</v>
      </c>
      <c r="K161" s="211">
        <v>4</v>
      </c>
    </row>
    <row r="162" spans="1:11" ht="27.75" customHeight="1" x14ac:dyDescent="0.2">
      <c r="A162" s="171" t="s">
        <v>547</v>
      </c>
      <c r="B162" s="26"/>
      <c r="C162" s="178"/>
      <c r="D162" s="143">
        <v>0.97899999999999998</v>
      </c>
      <c r="E162" s="144">
        <v>0.19</v>
      </c>
      <c r="F162" s="145">
        <v>1.6E-2</v>
      </c>
      <c r="G162" s="173">
        <v>226.18</v>
      </c>
      <c r="H162" s="173">
        <v>1.23</v>
      </c>
      <c r="I162" s="177">
        <v>1.23</v>
      </c>
      <c r="J162" s="42">
        <v>4.4999999999999998E-2</v>
      </c>
      <c r="K162" s="211">
        <v>4</v>
      </c>
    </row>
    <row r="163" spans="1:11" ht="27.75" customHeight="1" x14ac:dyDescent="0.2">
      <c r="A163" s="171" t="s">
        <v>548</v>
      </c>
      <c r="B163" s="26"/>
      <c r="C163" s="178"/>
      <c r="D163" s="143">
        <v>0.97899999999999998</v>
      </c>
      <c r="E163" s="144">
        <v>0.19</v>
      </c>
      <c r="F163" s="145">
        <v>1.6E-2</v>
      </c>
      <c r="G163" s="173">
        <v>512.23</v>
      </c>
      <c r="H163" s="173">
        <v>1.23</v>
      </c>
      <c r="I163" s="177">
        <v>1.23</v>
      </c>
      <c r="J163" s="42">
        <v>4.4999999999999998E-2</v>
      </c>
      <c r="K163" s="211">
        <v>4</v>
      </c>
    </row>
    <row r="164" spans="1:11" ht="27.75" customHeight="1" x14ac:dyDescent="0.2">
      <c r="A164" s="171" t="s">
        <v>549</v>
      </c>
      <c r="B164" s="26"/>
      <c r="C164" s="178"/>
      <c r="D164" s="143">
        <v>0.83399999999999996</v>
      </c>
      <c r="E164" s="144">
        <v>0.14699999999999999</v>
      </c>
      <c r="F164" s="145">
        <v>0.01</v>
      </c>
      <c r="G164" s="173">
        <v>17.45</v>
      </c>
      <c r="H164" s="173">
        <v>1.28</v>
      </c>
      <c r="I164" s="177">
        <v>1.28</v>
      </c>
      <c r="J164" s="42">
        <v>3.4000000000000002E-2</v>
      </c>
      <c r="K164" s="211">
        <v>4</v>
      </c>
    </row>
    <row r="165" spans="1:11" ht="27.75" customHeight="1" x14ac:dyDescent="0.2">
      <c r="A165" s="171" t="s">
        <v>550</v>
      </c>
      <c r="B165" s="26"/>
      <c r="C165" s="178"/>
      <c r="D165" s="143">
        <v>0.83399999999999996</v>
      </c>
      <c r="E165" s="144">
        <v>0.14699999999999999</v>
      </c>
      <c r="F165" s="145">
        <v>0.01</v>
      </c>
      <c r="G165" s="173">
        <v>438.51</v>
      </c>
      <c r="H165" s="173">
        <v>1.28</v>
      </c>
      <c r="I165" s="177">
        <v>1.28</v>
      </c>
      <c r="J165" s="42">
        <v>3.4000000000000002E-2</v>
      </c>
      <c r="K165" s="211">
        <v>4</v>
      </c>
    </row>
    <row r="166" spans="1:11" ht="27.75" customHeight="1" x14ac:dyDescent="0.2">
      <c r="A166" s="171" t="s">
        <v>551</v>
      </c>
      <c r="B166" s="26"/>
      <c r="C166" s="178"/>
      <c r="D166" s="143">
        <v>0.83399999999999996</v>
      </c>
      <c r="E166" s="144">
        <v>0.14699999999999999</v>
      </c>
      <c r="F166" s="145">
        <v>0.01</v>
      </c>
      <c r="G166" s="173">
        <v>1332.03</v>
      </c>
      <c r="H166" s="173">
        <v>1.28</v>
      </c>
      <c r="I166" s="177">
        <v>1.28</v>
      </c>
      <c r="J166" s="42">
        <v>3.4000000000000002E-2</v>
      </c>
      <c r="K166" s="211">
        <v>4</v>
      </c>
    </row>
    <row r="167" spans="1:11" ht="27.75" customHeight="1" x14ac:dyDescent="0.2">
      <c r="A167" s="171" t="s">
        <v>552</v>
      </c>
      <c r="B167" s="26"/>
      <c r="C167" s="178"/>
      <c r="D167" s="143">
        <v>0.83399999999999996</v>
      </c>
      <c r="E167" s="144">
        <v>0.14699999999999999</v>
      </c>
      <c r="F167" s="145">
        <v>0.01</v>
      </c>
      <c r="G167" s="173">
        <v>2867.72</v>
      </c>
      <c r="H167" s="173">
        <v>1.28</v>
      </c>
      <c r="I167" s="177">
        <v>1.28</v>
      </c>
      <c r="J167" s="42">
        <v>3.4000000000000002E-2</v>
      </c>
      <c r="K167" s="211">
        <v>4</v>
      </c>
    </row>
    <row r="168" spans="1:11" ht="27.75" customHeight="1" x14ac:dyDescent="0.2">
      <c r="A168" s="171" t="s">
        <v>553</v>
      </c>
      <c r="B168" s="26"/>
      <c r="C168" s="178"/>
      <c r="D168" s="143">
        <v>0.83399999999999996</v>
      </c>
      <c r="E168" s="144">
        <v>0.14699999999999999</v>
      </c>
      <c r="F168" s="145">
        <v>0.01</v>
      </c>
      <c r="G168" s="173">
        <v>5332.14</v>
      </c>
      <c r="H168" s="173">
        <v>1.28</v>
      </c>
      <c r="I168" s="177">
        <v>1.28</v>
      </c>
      <c r="J168" s="42">
        <v>3.4000000000000002E-2</v>
      </c>
      <c r="K168" s="211">
        <v>4</v>
      </c>
    </row>
    <row r="169" spans="1:11" ht="27.75" customHeight="1" x14ac:dyDescent="0.2">
      <c r="A169" s="171" t="s">
        <v>469</v>
      </c>
      <c r="B169" s="26"/>
      <c r="C169" s="178"/>
      <c r="D169" s="146">
        <v>2.0710000000000002</v>
      </c>
      <c r="E169" s="147">
        <v>0.434</v>
      </c>
      <c r="F169" s="145">
        <v>0.23200000000000001</v>
      </c>
      <c r="G169" s="174"/>
      <c r="H169" s="174"/>
      <c r="I169" s="176"/>
      <c r="J169" s="43"/>
      <c r="K169" s="211">
        <v>4</v>
      </c>
    </row>
    <row r="170" spans="1:11" ht="27.75" customHeight="1" x14ac:dyDescent="0.2">
      <c r="A170" s="171" t="s">
        <v>470</v>
      </c>
      <c r="B170" s="26"/>
      <c r="C170" s="178"/>
      <c r="D170" s="143">
        <v>-1.1319999999999999</v>
      </c>
      <c r="E170" s="144">
        <v>-0.30099999999999999</v>
      </c>
      <c r="F170" s="145">
        <v>-3.4000000000000002E-2</v>
      </c>
      <c r="G170" s="173">
        <v>0</v>
      </c>
      <c r="H170" s="174"/>
      <c r="I170" s="176"/>
      <c r="J170" s="43"/>
      <c r="K170" s="211">
        <v>4</v>
      </c>
    </row>
    <row r="171" spans="1:11" ht="27.75" customHeight="1" x14ac:dyDescent="0.2">
      <c r="A171" s="171" t="s">
        <v>471</v>
      </c>
      <c r="B171" s="26"/>
      <c r="C171" s="178"/>
      <c r="D171" s="143">
        <v>-1.107</v>
      </c>
      <c r="E171" s="144">
        <v>-0.27700000000000002</v>
      </c>
      <c r="F171" s="145">
        <v>-0.03</v>
      </c>
      <c r="G171" s="173">
        <v>0</v>
      </c>
      <c r="H171" s="174"/>
      <c r="I171" s="176"/>
      <c r="J171" s="43"/>
      <c r="K171" s="211">
        <v>4</v>
      </c>
    </row>
    <row r="172" spans="1:11" ht="27.75" customHeight="1" x14ac:dyDescent="0.2">
      <c r="A172" s="171" t="s">
        <v>472</v>
      </c>
      <c r="B172" s="26"/>
      <c r="C172" s="178"/>
      <c r="D172" s="143">
        <v>-1.1319999999999999</v>
      </c>
      <c r="E172" s="144">
        <v>-0.30099999999999999</v>
      </c>
      <c r="F172" s="145">
        <v>-3.4000000000000002E-2</v>
      </c>
      <c r="G172" s="173">
        <v>0</v>
      </c>
      <c r="H172" s="174"/>
      <c r="I172" s="176"/>
      <c r="J172" s="42">
        <v>7.2999999999999995E-2</v>
      </c>
      <c r="K172" s="211">
        <v>4</v>
      </c>
    </row>
    <row r="173" spans="1:11" ht="27.75" customHeight="1" x14ac:dyDescent="0.2">
      <c r="A173" s="171" t="s">
        <v>473</v>
      </c>
      <c r="B173" s="26"/>
      <c r="C173" s="178"/>
      <c r="D173" s="143">
        <v>-1.107</v>
      </c>
      <c r="E173" s="144">
        <v>-0.27700000000000002</v>
      </c>
      <c r="F173" s="145">
        <v>-0.03</v>
      </c>
      <c r="G173" s="173">
        <v>0</v>
      </c>
      <c r="H173" s="174"/>
      <c r="I173" s="176"/>
      <c r="J173" s="42">
        <v>7.1999999999999995E-2</v>
      </c>
      <c r="K173" s="211">
        <v>4</v>
      </c>
    </row>
    <row r="174" spans="1:11" ht="27.75" customHeight="1" x14ac:dyDescent="0.2">
      <c r="A174" s="171" t="s">
        <v>474</v>
      </c>
      <c r="B174" s="26"/>
      <c r="C174" s="178"/>
      <c r="D174" s="143">
        <v>-1.5389999999999999</v>
      </c>
      <c r="E174" s="144">
        <v>-0.29799999999999999</v>
      </c>
      <c r="F174" s="145">
        <v>-2.5000000000000001E-2</v>
      </c>
      <c r="G174" s="173">
        <v>23.33</v>
      </c>
      <c r="H174" s="174"/>
      <c r="I174" s="176"/>
      <c r="J174" s="42">
        <v>0.111</v>
      </c>
      <c r="K174" s="211">
        <v>4</v>
      </c>
    </row>
    <row r="175" spans="1:11" ht="27.75" customHeight="1" x14ac:dyDescent="0.2">
      <c r="A175" s="171" t="s">
        <v>661</v>
      </c>
      <c r="B175" s="26"/>
      <c r="C175" s="178"/>
      <c r="D175" s="143">
        <v>0</v>
      </c>
      <c r="E175" s="144">
        <v>0</v>
      </c>
      <c r="F175" s="145">
        <v>0</v>
      </c>
      <c r="G175" s="173">
        <v>0.13</v>
      </c>
      <c r="H175" s="174"/>
      <c r="I175" s="176"/>
      <c r="J175" s="43"/>
      <c r="K175" s="211">
        <v>4</v>
      </c>
    </row>
    <row r="176" spans="1:11" ht="27.75" customHeight="1" x14ac:dyDescent="0.2">
      <c r="A176" s="171" t="s">
        <v>672</v>
      </c>
      <c r="B176" s="26"/>
      <c r="C176" s="178"/>
      <c r="D176" s="143">
        <v>0</v>
      </c>
      <c r="E176" s="144">
        <v>0</v>
      </c>
      <c r="F176" s="145">
        <v>0</v>
      </c>
      <c r="G176" s="174"/>
      <c r="H176" s="174"/>
      <c r="I176" s="176"/>
      <c r="J176" s="43"/>
      <c r="K176" s="211">
        <v>4</v>
      </c>
    </row>
    <row r="177" spans="1:11" ht="27.75" customHeight="1" x14ac:dyDescent="0.2">
      <c r="A177" s="171" t="s">
        <v>662</v>
      </c>
      <c r="B177" s="26"/>
      <c r="C177" s="178"/>
      <c r="D177" s="143">
        <v>0</v>
      </c>
      <c r="E177" s="144">
        <v>0</v>
      </c>
      <c r="F177" s="145">
        <v>0</v>
      </c>
      <c r="G177" s="173">
        <v>0.05</v>
      </c>
      <c r="H177" s="174"/>
      <c r="I177" s="176"/>
      <c r="J177" s="43"/>
      <c r="K177" s="211">
        <v>4</v>
      </c>
    </row>
    <row r="178" spans="1:11" ht="27.75" customHeight="1" x14ac:dyDescent="0.2">
      <c r="A178" s="171" t="s">
        <v>663</v>
      </c>
      <c r="B178" s="26"/>
      <c r="C178" s="178"/>
      <c r="D178" s="143">
        <v>0</v>
      </c>
      <c r="E178" s="144">
        <v>0</v>
      </c>
      <c r="F178" s="145">
        <v>0</v>
      </c>
      <c r="G178" s="173">
        <v>0.05</v>
      </c>
      <c r="H178" s="174"/>
      <c r="I178" s="176"/>
      <c r="J178" s="43"/>
      <c r="K178" s="211">
        <v>4</v>
      </c>
    </row>
    <row r="179" spans="1:11" ht="27.75" customHeight="1" x14ac:dyDescent="0.2">
      <c r="A179" s="171" t="s">
        <v>664</v>
      </c>
      <c r="B179" s="26"/>
      <c r="C179" s="178"/>
      <c r="D179" s="143">
        <v>0</v>
      </c>
      <c r="E179" s="144">
        <v>0</v>
      </c>
      <c r="F179" s="145">
        <v>0</v>
      </c>
      <c r="G179" s="173">
        <v>0.05</v>
      </c>
      <c r="H179" s="174"/>
      <c r="I179" s="176"/>
      <c r="J179" s="43"/>
      <c r="K179" s="211">
        <v>4</v>
      </c>
    </row>
    <row r="180" spans="1:11" ht="27.75" customHeight="1" x14ac:dyDescent="0.2">
      <c r="A180" s="171" t="s">
        <v>665</v>
      </c>
      <c r="B180" s="26"/>
      <c r="C180" s="178"/>
      <c r="D180" s="143">
        <v>0</v>
      </c>
      <c r="E180" s="144">
        <v>0</v>
      </c>
      <c r="F180" s="145">
        <v>0</v>
      </c>
      <c r="G180" s="173">
        <v>0.05</v>
      </c>
      <c r="H180" s="174"/>
      <c r="I180" s="176"/>
      <c r="J180" s="43"/>
      <c r="K180" s="211">
        <v>4</v>
      </c>
    </row>
    <row r="181" spans="1:11" ht="27.75" customHeight="1" x14ac:dyDescent="0.2">
      <c r="A181" s="171" t="s">
        <v>666</v>
      </c>
      <c r="B181" s="26"/>
      <c r="C181" s="178"/>
      <c r="D181" s="143">
        <v>0</v>
      </c>
      <c r="E181" s="144">
        <v>0</v>
      </c>
      <c r="F181" s="145">
        <v>0</v>
      </c>
      <c r="G181" s="173">
        <v>0.05</v>
      </c>
      <c r="H181" s="174"/>
      <c r="I181" s="176"/>
      <c r="J181" s="43"/>
      <c r="K181" s="211">
        <v>4</v>
      </c>
    </row>
    <row r="182" spans="1:11" ht="27.75" customHeight="1" x14ac:dyDescent="0.2">
      <c r="A182" s="171" t="s">
        <v>475</v>
      </c>
      <c r="B182" s="26"/>
      <c r="C182" s="178"/>
      <c r="D182" s="143">
        <v>0</v>
      </c>
      <c r="E182" s="144">
        <v>0</v>
      </c>
      <c r="F182" s="145">
        <v>0</v>
      </c>
      <c r="G182" s="174"/>
      <c r="H182" s="174"/>
      <c r="I182" s="176"/>
      <c r="J182" s="43"/>
      <c r="K182" s="211">
        <v>4</v>
      </c>
    </row>
    <row r="183" spans="1:11" ht="27.75" customHeight="1" x14ac:dyDescent="0.2">
      <c r="A183" s="171" t="s">
        <v>524</v>
      </c>
      <c r="B183" s="26"/>
      <c r="C183" s="178"/>
      <c r="D183" s="143">
        <v>0</v>
      </c>
      <c r="E183" s="144">
        <v>0</v>
      </c>
      <c r="F183" s="145">
        <v>0</v>
      </c>
      <c r="G183" s="173">
        <v>0.05</v>
      </c>
      <c r="H183" s="173">
        <v>0</v>
      </c>
      <c r="I183" s="177">
        <v>0</v>
      </c>
      <c r="J183" s="42">
        <v>0</v>
      </c>
      <c r="K183" s="211">
        <v>4</v>
      </c>
    </row>
    <row r="184" spans="1:11" ht="27.75" customHeight="1" x14ac:dyDescent="0.2">
      <c r="A184" s="171" t="s">
        <v>525</v>
      </c>
      <c r="B184" s="26"/>
      <c r="C184" s="178"/>
      <c r="D184" s="143">
        <v>0</v>
      </c>
      <c r="E184" s="144">
        <v>0</v>
      </c>
      <c r="F184" s="145">
        <v>0</v>
      </c>
      <c r="G184" s="173">
        <v>0.05</v>
      </c>
      <c r="H184" s="173">
        <v>0</v>
      </c>
      <c r="I184" s="177">
        <v>0</v>
      </c>
      <c r="J184" s="42">
        <v>0</v>
      </c>
      <c r="K184" s="211">
        <v>4</v>
      </c>
    </row>
    <row r="185" spans="1:11" ht="27.75" customHeight="1" x14ac:dyDescent="0.2">
      <c r="A185" s="171" t="s">
        <v>526</v>
      </c>
      <c r="B185" s="26"/>
      <c r="C185" s="178"/>
      <c r="D185" s="143">
        <v>0</v>
      </c>
      <c r="E185" s="144">
        <v>0</v>
      </c>
      <c r="F185" s="145">
        <v>0</v>
      </c>
      <c r="G185" s="173">
        <v>0.05</v>
      </c>
      <c r="H185" s="173">
        <v>0</v>
      </c>
      <c r="I185" s="177">
        <v>0</v>
      </c>
      <c r="J185" s="42">
        <v>0</v>
      </c>
      <c r="K185" s="211">
        <v>4</v>
      </c>
    </row>
    <row r="186" spans="1:11" ht="27.75" customHeight="1" x14ac:dyDescent="0.2">
      <c r="A186" s="171" t="s">
        <v>527</v>
      </c>
      <c r="B186" s="26"/>
      <c r="C186" s="178"/>
      <c r="D186" s="143">
        <v>0</v>
      </c>
      <c r="E186" s="144">
        <v>0</v>
      </c>
      <c r="F186" s="145">
        <v>0</v>
      </c>
      <c r="G186" s="173">
        <v>0.05</v>
      </c>
      <c r="H186" s="173">
        <v>0</v>
      </c>
      <c r="I186" s="177">
        <v>0</v>
      </c>
      <c r="J186" s="42">
        <v>0</v>
      </c>
      <c r="K186" s="211">
        <v>4</v>
      </c>
    </row>
    <row r="187" spans="1:11" ht="27.75" customHeight="1" x14ac:dyDescent="0.2">
      <c r="A187" s="171" t="s">
        <v>528</v>
      </c>
      <c r="B187" s="26"/>
      <c r="C187" s="178"/>
      <c r="D187" s="143">
        <v>0</v>
      </c>
      <c r="E187" s="144">
        <v>0</v>
      </c>
      <c r="F187" s="145">
        <v>0</v>
      </c>
      <c r="G187" s="173">
        <v>0.05</v>
      </c>
      <c r="H187" s="173">
        <v>0</v>
      </c>
      <c r="I187" s="177">
        <v>0</v>
      </c>
      <c r="J187" s="42">
        <v>0</v>
      </c>
      <c r="K187" s="211">
        <v>4</v>
      </c>
    </row>
    <row r="188" spans="1:11" ht="27.75" customHeight="1" x14ac:dyDescent="0.2">
      <c r="A188" s="171" t="s">
        <v>529</v>
      </c>
      <c r="B188" s="26"/>
      <c r="C188" s="178"/>
      <c r="D188" s="143">
        <v>0</v>
      </c>
      <c r="E188" s="144">
        <v>0</v>
      </c>
      <c r="F188" s="145">
        <v>0</v>
      </c>
      <c r="G188" s="173">
        <v>0.05</v>
      </c>
      <c r="H188" s="173">
        <v>0</v>
      </c>
      <c r="I188" s="177">
        <v>0</v>
      </c>
      <c r="J188" s="42">
        <v>0</v>
      </c>
      <c r="K188" s="211">
        <v>4</v>
      </c>
    </row>
    <row r="189" spans="1:11" ht="27.75" customHeight="1" x14ac:dyDescent="0.2">
      <c r="A189" s="171" t="s">
        <v>530</v>
      </c>
      <c r="B189" s="26"/>
      <c r="C189" s="178"/>
      <c r="D189" s="143">
        <v>0</v>
      </c>
      <c r="E189" s="144">
        <v>0</v>
      </c>
      <c r="F189" s="145">
        <v>0</v>
      </c>
      <c r="G189" s="173">
        <v>0.05</v>
      </c>
      <c r="H189" s="173">
        <v>0</v>
      </c>
      <c r="I189" s="177">
        <v>0</v>
      </c>
      <c r="J189" s="42">
        <v>0</v>
      </c>
      <c r="K189" s="211">
        <v>4</v>
      </c>
    </row>
    <row r="190" spans="1:11" ht="27.75" customHeight="1" x14ac:dyDescent="0.2">
      <c r="A190" s="171" t="s">
        <v>531</v>
      </c>
      <c r="B190" s="26"/>
      <c r="C190" s="178"/>
      <c r="D190" s="143">
        <v>0</v>
      </c>
      <c r="E190" s="144">
        <v>0</v>
      </c>
      <c r="F190" s="145">
        <v>0</v>
      </c>
      <c r="G190" s="173">
        <v>0.05</v>
      </c>
      <c r="H190" s="173">
        <v>0</v>
      </c>
      <c r="I190" s="177">
        <v>0</v>
      </c>
      <c r="J190" s="42">
        <v>0</v>
      </c>
      <c r="K190" s="211">
        <v>4</v>
      </c>
    </row>
    <row r="191" spans="1:11" ht="27.75" customHeight="1" x14ac:dyDescent="0.2">
      <c r="A191" s="171" t="s">
        <v>532</v>
      </c>
      <c r="B191" s="26"/>
      <c r="C191" s="178"/>
      <c r="D191" s="143">
        <v>0</v>
      </c>
      <c r="E191" s="144">
        <v>0</v>
      </c>
      <c r="F191" s="145">
        <v>0</v>
      </c>
      <c r="G191" s="173">
        <v>0.05</v>
      </c>
      <c r="H191" s="173">
        <v>0</v>
      </c>
      <c r="I191" s="177">
        <v>0</v>
      </c>
      <c r="J191" s="42">
        <v>0</v>
      </c>
      <c r="K191" s="211">
        <v>4</v>
      </c>
    </row>
    <row r="192" spans="1:11" ht="27.75" customHeight="1" x14ac:dyDescent="0.2">
      <c r="A192" s="171" t="s">
        <v>533</v>
      </c>
      <c r="B192" s="26"/>
      <c r="C192" s="178"/>
      <c r="D192" s="143">
        <v>0</v>
      </c>
      <c r="E192" s="144">
        <v>0</v>
      </c>
      <c r="F192" s="145">
        <v>0</v>
      </c>
      <c r="G192" s="173">
        <v>0.05</v>
      </c>
      <c r="H192" s="173">
        <v>0</v>
      </c>
      <c r="I192" s="177">
        <v>0</v>
      </c>
      <c r="J192" s="42">
        <v>0</v>
      </c>
      <c r="K192" s="211">
        <v>4</v>
      </c>
    </row>
    <row r="193" spans="1:11" ht="27.75" customHeight="1" x14ac:dyDescent="0.2">
      <c r="A193" s="171" t="s">
        <v>534</v>
      </c>
      <c r="B193" s="26"/>
      <c r="C193" s="178"/>
      <c r="D193" s="143">
        <v>0</v>
      </c>
      <c r="E193" s="144">
        <v>0</v>
      </c>
      <c r="F193" s="145">
        <v>0</v>
      </c>
      <c r="G193" s="173">
        <v>0.05</v>
      </c>
      <c r="H193" s="173">
        <v>0</v>
      </c>
      <c r="I193" s="177">
        <v>0</v>
      </c>
      <c r="J193" s="42">
        <v>0</v>
      </c>
      <c r="K193" s="211">
        <v>4</v>
      </c>
    </row>
    <row r="194" spans="1:11" ht="27.75" customHeight="1" x14ac:dyDescent="0.2">
      <c r="A194" s="171" t="s">
        <v>535</v>
      </c>
      <c r="B194" s="26"/>
      <c r="C194" s="178"/>
      <c r="D194" s="143">
        <v>0</v>
      </c>
      <c r="E194" s="144">
        <v>0</v>
      </c>
      <c r="F194" s="145">
        <v>0</v>
      </c>
      <c r="G194" s="173">
        <v>0.05</v>
      </c>
      <c r="H194" s="173">
        <v>0</v>
      </c>
      <c r="I194" s="177">
        <v>0</v>
      </c>
      <c r="J194" s="42">
        <v>0</v>
      </c>
      <c r="K194" s="211">
        <v>4</v>
      </c>
    </row>
    <row r="195" spans="1:11" ht="27.75" customHeight="1" x14ac:dyDescent="0.2">
      <c r="A195" s="171" t="s">
        <v>536</v>
      </c>
      <c r="B195" s="26"/>
      <c r="C195" s="178"/>
      <c r="D195" s="143">
        <v>0</v>
      </c>
      <c r="E195" s="144">
        <v>0</v>
      </c>
      <c r="F195" s="145">
        <v>0</v>
      </c>
      <c r="G195" s="173">
        <v>0.05</v>
      </c>
      <c r="H195" s="173">
        <v>0</v>
      </c>
      <c r="I195" s="177">
        <v>0</v>
      </c>
      <c r="J195" s="42">
        <v>0</v>
      </c>
      <c r="K195" s="211">
        <v>4</v>
      </c>
    </row>
    <row r="196" spans="1:11" ht="27.75" customHeight="1" x14ac:dyDescent="0.2">
      <c r="A196" s="171" t="s">
        <v>537</v>
      </c>
      <c r="B196" s="26"/>
      <c r="C196" s="178"/>
      <c r="D196" s="143">
        <v>0</v>
      </c>
      <c r="E196" s="144">
        <v>0</v>
      </c>
      <c r="F196" s="145">
        <v>0</v>
      </c>
      <c r="G196" s="173">
        <v>0.05</v>
      </c>
      <c r="H196" s="173">
        <v>0</v>
      </c>
      <c r="I196" s="177">
        <v>0</v>
      </c>
      <c r="J196" s="42">
        <v>0</v>
      </c>
      <c r="K196" s="211">
        <v>4</v>
      </c>
    </row>
    <row r="197" spans="1:11" ht="27.75" customHeight="1" x14ac:dyDescent="0.2">
      <c r="A197" s="171" t="s">
        <v>538</v>
      </c>
      <c r="B197" s="26"/>
      <c r="C197" s="178"/>
      <c r="D197" s="143">
        <v>0</v>
      </c>
      <c r="E197" s="144">
        <v>0</v>
      </c>
      <c r="F197" s="145">
        <v>0</v>
      </c>
      <c r="G197" s="173">
        <v>0.05</v>
      </c>
      <c r="H197" s="173">
        <v>0</v>
      </c>
      <c r="I197" s="177">
        <v>0</v>
      </c>
      <c r="J197" s="42">
        <v>0</v>
      </c>
      <c r="K197" s="211">
        <v>4</v>
      </c>
    </row>
    <row r="198" spans="1:11" ht="27.75" customHeight="1" x14ac:dyDescent="0.2">
      <c r="A198" s="171" t="s">
        <v>476</v>
      </c>
      <c r="B198" s="26"/>
      <c r="C198" s="178"/>
      <c r="D198" s="146">
        <v>0</v>
      </c>
      <c r="E198" s="147">
        <v>0</v>
      </c>
      <c r="F198" s="145">
        <v>0</v>
      </c>
      <c r="G198" s="174"/>
      <c r="H198" s="174"/>
      <c r="I198" s="176"/>
      <c r="J198" s="43"/>
      <c r="K198" s="211">
        <v>4</v>
      </c>
    </row>
    <row r="199" spans="1:11" ht="27.75" customHeight="1" x14ac:dyDescent="0.2">
      <c r="A199" s="171" t="s">
        <v>477</v>
      </c>
      <c r="B199" s="26"/>
      <c r="C199" s="178"/>
      <c r="D199" s="143">
        <v>0</v>
      </c>
      <c r="E199" s="144">
        <v>0</v>
      </c>
      <c r="F199" s="145">
        <v>0</v>
      </c>
      <c r="G199" s="173">
        <v>0</v>
      </c>
      <c r="H199" s="174"/>
      <c r="I199" s="176"/>
      <c r="J199" s="43"/>
      <c r="K199" s="211">
        <v>4</v>
      </c>
    </row>
    <row r="200" spans="1:11" ht="27.75" customHeight="1" x14ac:dyDescent="0.2">
      <c r="A200" s="171" t="s">
        <v>478</v>
      </c>
      <c r="B200" s="26"/>
      <c r="C200" s="178"/>
      <c r="D200" s="143">
        <v>0</v>
      </c>
      <c r="E200" s="144">
        <v>0</v>
      </c>
      <c r="F200" s="145">
        <v>0</v>
      </c>
      <c r="G200" s="173">
        <v>0</v>
      </c>
      <c r="H200" s="174"/>
      <c r="I200" s="176"/>
      <c r="J200" s="43"/>
      <c r="K200" s="211">
        <v>4</v>
      </c>
    </row>
    <row r="201" spans="1:11" ht="27.75" customHeight="1" x14ac:dyDescent="0.2">
      <c r="A201" s="171" t="s">
        <v>479</v>
      </c>
      <c r="B201" s="26"/>
      <c r="C201" s="178"/>
      <c r="D201" s="143">
        <v>0</v>
      </c>
      <c r="E201" s="144">
        <v>0</v>
      </c>
      <c r="F201" s="145">
        <v>0</v>
      </c>
      <c r="G201" s="173">
        <v>0</v>
      </c>
      <c r="H201" s="174"/>
      <c r="I201" s="176"/>
      <c r="J201" s="42">
        <v>0</v>
      </c>
      <c r="K201" s="211">
        <v>4</v>
      </c>
    </row>
    <row r="202" spans="1:11" ht="27.75" customHeight="1" x14ac:dyDescent="0.2">
      <c r="A202" s="171" t="s">
        <v>480</v>
      </c>
      <c r="B202" s="26"/>
      <c r="C202" s="178"/>
      <c r="D202" s="143">
        <v>0</v>
      </c>
      <c r="E202" s="144">
        <v>0</v>
      </c>
      <c r="F202" s="145">
        <v>0</v>
      </c>
      <c r="G202" s="173">
        <v>0</v>
      </c>
      <c r="H202" s="174"/>
      <c r="I202" s="176"/>
      <c r="J202" s="42">
        <v>0</v>
      </c>
      <c r="K202" s="211">
        <v>4</v>
      </c>
    </row>
    <row r="203" spans="1:11" ht="27.75" customHeight="1" x14ac:dyDescent="0.2">
      <c r="A203" s="171" t="s">
        <v>481</v>
      </c>
      <c r="B203" s="26"/>
      <c r="C203" s="178"/>
      <c r="D203" s="143">
        <v>0</v>
      </c>
      <c r="E203" s="144">
        <v>0</v>
      </c>
      <c r="F203" s="145">
        <v>0</v>
      </c>
      <c r="G203" s="173">
        <v>0</v>
      </c>
      <c r="H203" s="174"/>
      <c r="I203" s="176"/>
      <c r="J203" s="42">
        <v>0</v>
      </c>
      <c r="K203" s="211">
        <v>4</v>
      </c>
    </row>
  </sheetData>
  <customSheetViews>
    <customSheetView guid="{5032A364-B81A-48DA-88DA-AB3B86B47EE9}" scale="70" fitToPage="1">
      <selection activeCell="D11" sqref="D11"/>
      <pageMargins left="0.39370078740157483" right="0.35433070866141736" top="0.9055118110236221" bottom="0.74803149606299213" header="0.51181102362204722" footer="0.51181102362204722"/>
      <pageSetup paperSize="9" scale="44" fitToHeight="0" orientation="portrait" r:id="rId1"/>
      <headerFooter differentFirst="1" scaleWithDoc="0">
        <oddFooter>&amp;C&amp;P of &amp;N</oddFooter>
        <firstHeader>&amp;L
Annex 4 - Charges applied to LDNOs with HV/LV end users</firstHeader>
        <firstFooter>&amp;C&amp;P of &amp;N</firstFooter>
      </headerFooter>
    </customSheetView>
  </customSheetViews>
  <mergeCells count="13">
    <mergeCell ref="B1:D1"/>
    <mergeCell ref="F1:H1"/>
    <mergeCell ref="A2:J2"/>
    <mergeCell ref="F4:J4"/>
    <mergeCell ref="F5:G5"/>
    <mergeCell ref="F10:G10"/>
    <mergeCell ref="H10:J10"/>
    <mergeCell ref="F9:G9"/>
    <mergeCell ref="B8:D8"/>
    <mergeCell ref="A4:D4"/>
    <mergeCell ref="F6:G6"/>
    <mergeCell ref="F7:G7"/>
    <mergeCell ref="F8:G8"/>
  </mergeCells>
  <phoneticPr fontId="6" type="noConversion"/>
  <hyperlinks>
    <hyperlink ref="A1" location="Overview!A1" display="Back to Overview" xr:uid="{00000000-0004-0000-0600-000000000000}"/>
  </hyperlinks>
  <pageMargins left="0.39370078740157483" right="0.35433070866141736" top="0.9055118110236221" bottom="0.74803149606299213" header="0.51181102362204722" footer="0.51181102362204722"/>
  <pageSetup paperSize="9" scale="44" fitToHeight="0" orientation="portrait" r:id="rId2"/>
  <headerFooter differentFirst="1" scaleWithDoc="0">
    <oddFooter>&amp;LNote: Where a tariff only has a p/kWh unit rate in Unit Charge 1 then this unit rate applies at all times.&amp;R&amp;P of &amp;N&amp;C&amp;1#&amp;"Calibri"&amp;12&amp;K008000Internal Use</oddFooter>
    <firstHeader>&amp;L
Annex 4 - Charges applied to LDNOs with HV/LV end users</firstHeader>
    <firstFooter>&amp;LNote: Where a tariff only has a p/kWh unit rate in Unit Charge 1 then this unit rate applies at all times.&amp;R&amp;P of &amp;N&amp;C&amp;1#&amp;"Calibri"&amp;12&amp;K008000Internal Use</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G225"/>
  <sheetViews>
    <sheetView showGridLines="0" zoomScale="80" zoomScaleNormal="80" zoomScaleSheetLayoutView="100" workbookViewId="0">
      <selection activeCell="I12" sqref="I12"/>
    </sheetView>
  </sheetViews>
  <sheetFormatPr defaultRowHeight="12.75" x14ac:dyDescent="0.2"/>
  <cols>
    <col min="1" max="5" width="24" customWidth="1"/>
    <col min="6" max="6" width="48.7109375" customWidth="1"/>
    <col min="7" max="7" width="13.85546875" style="216" customWidth="1"/>
  </cols>
  <sheetData>
    <row r="1" spans="1:6" ht="27.75" customHeight="1" x14ac:dyDescent="0.2">
      <c r="A1" s="140" t="s">
        <v>26</v>
      </c>
    </row>
    <row r="2" spans="1:6" ht="44.25" customHeight="1" x14ac:dyDescent="0.2">
      <c r="A2" s="288" t="s">
        <v>149</v>
      </c>
      <c r="B2" s="289"/>
      <c r="C2" s="289"/>
      <c r="D2" s="289"/>
      <c r="E2" s="289"/>
    </row>
    <row r="3" spans="1:6" ht="47.25" customHeight="1" x14ac:dyDescent="0.2">
      <c r="A3" s="242" t="str">
        <f>Overview!B4&amp; " - Illustrative LLFs for year beginning "&amp;Overview!D4</f>
        <v>Aidien Limited - GSP_D - Illustrative LLFs for year beginning 1 April 2025</v>
      </c>
      <c r="B3" s="242"/>
      <c r="C3" s="242"/>
      <c r="D3" s="242"/>
      <c r="E3" s="242"/>
    </row>
    <row r="4" spans="1:6" ht="19.5" customHeight="1" x14ac:dyDescent="0.2">
      <c r="A4" s="290" t="s">
        <v>15</v>
      </c>
      <c r="B4" s="21" t="s">
        <v>7</v>
      </c>
      <c r="C4" s="21" t="s">
        <v>8</v>
      </c>
      <c r="D4" s="21" t="s">
        <v>9</v>
      </c>
      <c r="E4" s="21" t="s">
        <v>10</v>
      </c>
    </row>
    <row r="5" spans="1:6" ht="19.5" customHeight="1" x14ac:dyDescent="0.2">
      <c r="A5" s="291"/>
      <c r="B5" s="21" t="s">
        <v>16</v>
      </c>
      <c r="C5" s="21" t="s">
        <v>17</v>
      </c>
      <c r="D5" s="21" t="s">
        <v>18</v>
      </c>
      <c r="E5" s="21" t="s">
        <v>19</v>
      </c>
    </row>
    <row r="6" spans="1:6" ht="45" customHeight="1" x14ac:dyDescent="0.2">
      <c r="A6" s="200" t="s">
        <v>728</v>
      </c>
      <c r="B6" s="198" t="s">
        <v>729</v>
      </c>
      <c r="C6" s="198" t="s">
        <v>730</v>
      </c>
      <c r="D6" s="209"/>
      <c r="E6" s="209"/>
    </row>
    <row r="7" spans="1:6" ht="51.75" customHeight="1" x14ac:dyDescent="0.2">
      <c r="A7" s="200" t="s">
        <v>731</v>
      </c>
      <c r="B7" s="198" t="s">
        <v>729</v>
      </c>
      <c r="C7" s="198" t="s">
        <v>732</v>
      </c>
      <c r="D7" s="201" t="s">
        <v>733</v>
      </c>
      <c r="E7" s="198" t="s">
        <v>734</v>
      </c>
    </row>
    <row r="8" spans="1:6" ht="45" customHeight="1" x14ac:dyDescent="0.2">
      <c r="A8" s="200" t="s">
        <v>22</v>
      </c>
      <c r="B8" s="198" t="s">
        <v>729</v>
      </c>
      <c r="C8" s="198" t="s">
        <v>730</v>
      </c>
      <c r="D8" s="209"/>
      <c r="E8" s="209"/>
    </row>
    <row r="9" spans="1:6" ht="25.5" customHeight="1" x14ac:dyDescent="0.2">
      <c r="A9" s="136" t="s">
        <v>20</v>
      </c>
      <c r="B9" s="238" t="s">
        <v>21</v>
      </c>
      <c r="C9" s="239"/>
      <c r="D9" s="239"/>
      <c r="E9" s="240"/>
    </row>
    <row r="10" spans="1:6" x14ac:dyDescent="0.2">
      <c r="A10" s="13"/>
      <c r="B10" s="12"/>
      <c r="C10" s="12"/>
      <c r="D10" s="12"/>
      <c r="E10" s="12"/>
    </row>
    <row r="11" spans="1:6" x14ac:dyDescent="0.2">
      <c r="B11" s="12"/>
      <c r="C11" s="12"/>
      <c r="D11" s="12"/>
      <c r="E11" s="12"/>
    </row>
    <row r="12" spans="1:6" ht="22.5" customHeight="1" x14ac:dyDescent="0.2">
      <c r="A12" s="246" t="s">
        <v>52</v>
      </c>
      <c r="B12" s="292"/>
      <c r="C12" s="292"/>
      <c r="D12" s="292"/>
      <c r="E12" s="292"/>
      <c r="F12" s="247"/>
    </row>
    <row r="13" spans="1:6" ht="22.5" customHeight="1" x14ac:dyDescent="0.2">
      <c r="A13" s="246" t="s">
        <v>6</v>
      </c>
      <c r="B13" s="292"/>
      <c r="C13" s="292"/>
      <c r="D13" s="292"/>
      <c r="E13" s="292"/>
      <c r="F13" s="247"/>
    </row>
    <row r="14" spans="1:6" ht="33" customHeight="1" x14ac:dyDescent="0.2">
      <c r="A14" s="21" t="s">
        <v>53</v>
      </c>
      <c r="B14" s="21" t="s">
        <v>7</v>
      </c>
      <c r="C14" s="21" t="s">
        <v>8</v>
      </c>
      <c r="D14" s="21" t="s">
        <v>9</v>
      </c>
      <c r="E14" s="21" t="s">
        <v>10</v>
      </c>
      <c r="F14" s="21" t="s">
        <v>11</v>
      </c>
    </row>
    <row r="15" spans="1:6" ht="78.75" x14ac:dyDescent="0.2">
      <c r="A15" s="202" t="s">
        <v>54</v>
      </c>
      <c r="B15" s="222">
        <v>1.1000000000000001</v>
      </c>
      <c r="C15" s="222">
        <v>1.1220000000000001</v>
      </c>
      <c r="D15" s="222">
        <v>1.1399999999999999</v>
      </c>
      <c r="E15" s="222">
        <v>1.1619999999999999</v>
      </c>
      <c r="F15" s="315" t="s">
        <v>846</v>
      </c>
    </row>
    <row r="16" spans="1:6" ht="31.5" x14ac:dyDescent="0.2">
      <c r="A16" s="202" t="s">
        <v>55</v>
      </c>
      <c r="B16" s="222">
        <v>1.0589999999999999</v>
      </c>
      <c r="C16" s="222">
        <v>1.0589999999999999</v>
      </c>
      <c r="D16" s="222">
        <v>1.0629999999999999</v>
      </c>
      <c r="E16" s="222">
        <v>1.0660000000000001</v>
      </c>
      <c r="F16" s="202" t="s">
        <v>847</v>
      </c>
    </row>
    <row r="17" spans="1:6" ht="31.5" x14ac:dyDescent="0.2">
      <c r="A17" s="202" t="s">
        <v>56</v>
      </c>
      <c r="B17" s="222">
        <v>1.032</v>
      </c>
      <c r="C17" s="222">
        <v>1.036</v>
      </c>
      <c r="D17" s="222">
        <v>1.04</v>
      </c>
      <c r="E17" s="222">
        <v>1.0429999999999999</v>
      </c>
      <c r="F17" s="202" t="s">
        <v>848</v>
      </c>
    </row>
    <row r="18" spans="1:6" ht="15.75" x14ac:dyDescent="0.2">
      <c r="A18" s="202" t="s">
        <v>57</v>
      </c>
      <c r="B18" s="222">
        <v>1.024</v>
      </c>
      <c r="C18" s="222">
        <v>1.0249999999999999</v>
      </c>
      <c r="D18" s="222">
        <v>1.0269999999999999</v>
      </c>
      <c r="E18" s="222">
        <v>1.0289999999999999</v>
      </c>
      <c r="F18" s="208"/>
    </row>
    <row r="19" spans="1:6" ht="22.5" customHeight="1" x14ac:dyDescent="0.2">
      <c r="A19" s="202" t="s">
        <v>737</v>
      </c>
      <c r="B19" s="222">
        <v>1.016</v>
      </c>
      <c r="C19" s="222">
        <v>1.0169999999999999</v>
      </c>
      <c r="D19" s="222">
        <v>1.0189999999999999</v>
      </c>
      <c r="E19" s="222">
        <v>1.02</v>
      </c>
      <c r="F19" s="203"/>
    </row>
    <row r="20" spans="1:6" ht="22.5" customHeight="1" x14ac:dyDescent="0.2">
      <c r="A20" s="202" t="s">
        <v>738</v>
      </c>
      <c r="B20" s="222">
        <v>1.012</v>
      </c>
      <c r="C20" s="222">
        <v>1.012</v>
      </c>
      <c r="D20" s="222">
        <v>1.012</v>
      </c>
      <c r="E20" s="222">
        <v>1.0129999999999999</v>
      </c>
      <c r="F20" s="203"/>
    </row>
    <row r="21" spans="1:6" ht="22.5" customHeight="1" x14ac:dyDescent="0.2">
      <c r="A21" s="202" t="s">
        <v>58</v>
      </c>
      <c r="B21" s="222">
        <v>1.0029999999999999</v>
      </c>
      <c r="C21" s="222">
        <v>1.004</v>
      </c>
      <c r="D21" s="222">
        <v>1.0049999999999999</v>
      </c>
      <c r="E21" s="222">
        <v>1.0049999999999999</v>
      </c>
      <c r="F21" s="203"/>
    </row>
    <row r="22" spans="1:6" ht="22.5" customHeight="1" x14ac:dyDescent="0.2">
      <c r="A22" s="202" t="s">
        <v>58</v>
      </c>
      <c r="B22" s="222">
        <v>1</v>
      </c>
      <c r="C22" s="222">
        <v>1</v>
      </c>
      <c r="D22" s="222">
        <v>1</v>
      </c>
      <c r="E22" s="222">
        <v>1</v>
      </c>
      <c r="F22" s="203"/>
    </row>
    <row r="24" spans="1:6" ht="22.5" customHeight="1" x14ac:dyDescent="0.2">
      <c r="A24" s="246" t="s">
        <v>59</v>
      </c>
      <c r="B24" s="292"/>
      <c r="C24" s="292"/>
      <c r="D24" s="292"/>
      <c r="E24" s="292"/>
      <c r="F24" s="247"/>
    </row>
    <row r="25" spans="1:6" ht="22.5" customHeight="1" x14ac:dyDescent="0.2">
      <c r="A25" s="246" t="s">
        <v>13</v>
      </c>
      <c r="B25" s="292"/>
      <c r="C25" s="292"/>
      <c r="D25" s="292"/>
      <c r="E25" s="292"/>
      <c r="F25" s="247"/>
    </row>
    <row r="26" spans="1:6" ht="33" customHeight="1" x14ac:dyDescent="0.2">
      <c r="A26" s="21" t="s">
        <v>12</v>
      </c>
      <c r="B26" s="21" t="s">
        <v>7</v>
      </c>
      <c r="C26" s="21" t="s">
        <v>8</v>
      </c>
      <c r="D26" s="21" t="s">
        <v>9</v>
      </c>
      <c r="E26" s="21" t="s">
        <v>10</v>
      </c>
      <c r="F26" s="21" t="s">
        <v>11</v>
      </c>
    </row>
    <row r="27" spans="1:6" ht="22.5" customHeight="1" x14ac:dyDescent="0.2">
      <c r="A27" s="1"/>
      <c r="B27" s="226"/>
      <c r="C27" s="226"/>
      <c r="D27" s="226"/>
      <c r="E27" s="226"/>
      <c r="F27" s="206"/>
    </row>
    <row r="28" spans="1:6" ht="22.5" customHeight="1" x14ac:dyDescent="0.2">
      <c r="A28" s="1"/>
      <c r="B28" s="226"/>
      <c r="C28" s="226"/>
      <c r="D28" s="226"/>
      <c r="E28" s="226"/>
      <c r="F28" s="206"/>
    </row>
    <row r="29" spans="1:6" ht="22.5" customHeight="1" x14ac:dyDescent="0.2">
      <c r="A29" s="1"/>
      <c r="B29" s="226"/>
      <c r="C29" s="226"/>
      <c r="D29" s="226"/>
      <c r="E29" s="226"/>
      <c r="F29" s="206"/>
    </row>
    <row r="30" spans="1:6" ht="22.5" customHeight="1" x14ac:dyDescent="0.2">
      <c r="A30" s="1"/>
      <c r="B30" s="226"/>
      <c r="C30" s="226"/>
      <c r="D30" s="226"/>
      <c r="E30" s="226"/>
      <c r="F30" s="206"/>
    </row>
    <row r="31" spans="1:6" ht="22.5" customHeight="1" x14ac:dyDescent="0.2">
      <c r="A31" s="1"/>
      <c r="B31" s="226"/>
      <c r="C31" s="226"/>
      <c r="D31" s="226"/>
      <c r="E31" s="226"/>
      <c r="F31" s="206"/>
    </row>
    <row r="32" spans="1:6" ht="22.5" customHeight="1" x14ac:dyDescent="0.2">
      <c r="A32" s="1"/>
      <c r="B32" s="226"/>
      <c r="C32" s="226"/>
      <c r="D32" s="226"/>
      <c r="E32" s="226"/>
      <c r="F32" s="206"/>
    </row>
    <row r="33" spans="1:6" ht="22.5" customHeight="1" x14ac:dyDescent="0.2">
      <c r="A33" s="1"/>
      <c r="B33" s="226"/>
      <c r="C33" s="226"/>
      <c r="D33" s="226"/>
      <c r="E33" s="226"/>
      <c r="F33" s="206"/>
    </row>
    <row r="34" spans="1:6" ht="22.5" customHeight="1" x14ac:dyDescent="0.2">
      <c r="A34" s="1"/>
      <c r="B34" s="226"/>
      <c r="C34" s="226"/>
      <c r="D34" s="226"/>
      <c r="E34" s="226"/>
      <c r="F34" s="206"/>
    </row>
    <row r="35" spans="1:6" ht="22.5" customHeight="1" x14ac:dyDescent="0.2">
      <c r="A35" s="1"/>
      <c r="B35" s="226"/>
      <c r="C35" s="226"/>
      <c r="D35" s="226"/>
      <c r="E35" s="226"/>
      <c r="F35" s="206"/>
    </row>
    <row r="36" spans="1:6" ht="22.5" customHeight="1" x14ac:dyDescent="0.2">
      <c r="A36" s="1"/>
      <c r="B36" s="226"/>
      <c r="C36" s="226"/>
      <c r="D36" s="226"/>
      <c r="E36" s="226"/>
      <c r="F36" s="206"/>
    </row>
    <row r="37" spans="1:6" ht="22.5" customHeight="1" x14ac:dyDescent="0.2">
      <c r="A37" s="1"/>
      <c r="B37" s="226"/>
      <c r="C37" s="226"/>
      <c r="D37" s="226"/>
      <c r="E37" s="226"/>
      <c r="F37" s="206"/>
    </row>
    <row r="38" spans="1:6" ht="22.5" customHeight="1" x14ac:dyDescent="0.2">
      <c r="A38" s="1"/>
      <c r="B38" s="226"/>
      <c r="C38" s="226"/>
      <c r="D38" s="226"/>
      <c r="E38" s="226"/>
      <c r="F38" s="206"/>
    </row>
    <row r="39" spans="1:6" ht="22.5" customHeight="1" x14ac:dyDescent="0.2">
      <c r="A39" s="1"/>
      <c r="B39" s="226"/>
      <c r="C39" s="226"/>
      <c r="D39" s="226"/>
      <c r="E39" s="226"/>
      <c r="F39" s="206"/>
    </row>
    <row r="40" spans="1:6" ht="22.5" customHeight="1" x14ac:dyDescent="0.2">
      <c r="A40" s="1"/>
      <c r="B40" s="226"/>
      <c r="C40" s="226"/>
      <c r="D40" s="226"/>
      <c r="E40" s="226"/>
      <c r="F40" s="206"/>
    </row>
    <row r="41" spans="1:6" ht="22.5" customHeight="1" x14ac:dyDescent="0.2">
      <c r="A41" s="1"/>
      <c r="B41" s="226"/>
      <c r="C41" s="226"/>
      <c r="D41" s="226"/>
      <c r="E41" s="226"/>
      <c r="F41" s="206"/>
    </row>
    <row r="42" spans="1:6" ht="22.5" customHeight="1" x14ac:dyDescent="0.2">
      <c r="A42" s="1"/>
      <c r="B42" s="226"/>
      <c r="C42" s="226"/>
      <c r="D42" s="226"/>
      <c r="E42" s="226"/>
      <c r="F42" s="206"/>
    </row>
    <row r="43" spans="1:6" ht="22.5" customHeight="1" x14ac:dyDescent="0.2">
      <c r="A43" s="1"/>
      <c r="B43" s="226"/>
      <c r="C43" s="226"/>
      <c r="D43" s="226"/>
      <c r="E43" s="226"/>
      <c r="F43" s="206"/>
    </row>
    <row r="44" spans="1:6" ht="22.5" customHeight="1" x14ac:dyDescent="0.2">
      <c r="A44" s="1"/>
      <c r="B44" s="226"/>
      <c r="C44" s="226"/>
      <c r="D44" s="226"/>
      <c r="E44" s="226"/>
      <c r="F44" s="206"/>
    </row>
    <row r="45" spans="1:6" ht="22.5" customHeight="1" x14ac:dyDescent="0.2">
      <c r="A45" s="1"/>
      <c r="B45" s="226"/>
      <c r="C45" s="226"/>
      <c r="D45" s="226"/>
      <c r="E45" s="226"/>
      <c r="F45" s="206"/>
    </row>
    <row r="46" spans="1:6" ht="22.5" customHeight="1" x14ac:dyDescent="0.2">
      <c r="A46" s="1"/>
      <c r="B46" s="226"/>
      <c r="C46" s="226"/>
      <c r="D46" s="226"/>
      <c r="E46" s="226"/>
      <c r="F46" s="206"/>
    </row>
    <row r="47" spans="1:6" ht="22.5" customHeight="1" x14ac:dyDescent="0.2">
      <c r="A47" s="1"/>
      <c r="B47" s="226"/>
      <c r="C47" s="226"/>
      <c r="D47" s="226"/>
      <c r="E47" s="226"/>
      <c r="F47" s="206"/>
    </row>
    <row r="48" spans="1:6" ht="22.5" customHeight="1" x14ac:dyDescent="0.2">
      <c r="A48" s="1"/>
      <c r="B48" s="226"/>
      <c r="C48" s="226"/>
      <c r="D48" s="226"/>
      <c r="E48" s="226"/>
      <c r="F48" s="206"/>
    </row>
    <row r="49" spans="1:6" ht="22.5" customHeight="1" x14ac:dyDescent="0.2">
      <c r="A49" s="1"/>
      <c r="B49" s="226"/>
      <c r="C49" s="226"/>
      <c r="D49" s="226"/>
      <c r="E49" s="226"/>
      <c r="F49" s="206"/>
    </row>
    <row r="50" spans="1:6" ht="22.5" customHeight="1" x14ac:dyDescent="0.2">
      <c r="A50" s="1"/>
      <c r="B50" s="226"/>
      <c r="C50" s="226"/>
      <c r="D50" s="226"/>
      <c r="E50" s="226"/>
      <c r="F50" s="206"/>
    </row>
    <row r="51" spans="1:6" ht="22.5" customHeight="1" x14ac:dyDescent="0.2">
      <c r="A51" s="1"/>
      <c r="B51" s="226"/>
      <c r="C51" s="226"/>
      <c r="D51" s="226"/>
      <c r="E51" s="226"/>
      <c r="F51" s="206"/>
    </row>
    <row r="52" spans="1:6" ht="22.5" customHeight="1" x14ac:dyDescent="0.2">
      <c r="A52" s="1"/>
      <c r="B52" s="226"/>
      <c r="C52" s="226"/>
      <c r="D52" s="226"/>
      <c r="E52" s="226"/>
      <c r="F52" s="206"/>
    </row>
    <row r="53" spans="1:6" ht="22.5" customHeight="1" x14ac:dyDescent="0.2">
      <c r="A53" s="1"/>
      <c r="B53" s="226"/>
      <c r="C53" s="226"/>
      <c r="D53" s="226"/>
      <c r="E53" s="226"/>
      <c r="F53" s="206"/>
    </row>
    <row r="54" spans="1:6" ht="22.5" customHeight="1" x14ac:dyDescent="0.2">
      <c r="A54" s="1"/>
      <c r="B54" s="226"/>
      <c r="C54" s="226"/>
      <c r="D54" s="226"/>
      <c r="E54" s="226"/>
      <c r="F54" s="206"/>
    </row>
    <row r="55" spans="1:6" ht="22.5" customHeight="1" x14ac:dyDescent="0.2">
      <c r="A55" s="1"/>
      <c r="B55" s="226"/>
      <c r="C55" s="226"/>
      <c r="D55" s="226"/>
      <c r="E55" s="226"/>
      <c r="F55" s="206"/>
    </row>
    <row r="56" spans="1:6" ht="22.5" customHeight="1" x14ac:dyDescent="0.2">
      <c r="A56" s="1"/>
      <c r="B56" s="226"/>
      <c r="C56" s="226"/>
      <c r="D56" s="226"/>
      <c r="E56" s="226"/>
      <c r="F56" s="206"/>
    </row>
    <row r="57" spans="1:6" ht="22.5" customHeight="1" x14ac:dyDescent="0.2">
      <c r="A57" s="1"/>
      <c r="B57" s="226"/>
      <c r="C57" s="226"/>
      <c r="D57" s="226"/>
      <c r="E57" s="226"/>
      <c r="F57" s="206"/>
    </row>
    <row r="58" spans="1:6" ht="22.5" customHeight="1" x14ac:dyDescent="0.2">
      <c r="A58" s="1"/>
      <c r="B58" s="226"/>
      <c r="C58" s="226"/>
      <c r="D58" s="226"/>
      <c r="E58" s="226"/>
      <c r="F58" s="206"/>
    </row>
    <row r="59" spans="1:6" ht="22.5" customHeight="1" x14ac:dyDescent="0.2">
      <c r="A59" s="1"/>
      <c r="B59" s="226"/>
      <c r="C59" s="226"/>
      <c r="D59" s="226"/>
      <c r="E59" s="226"/>
      <c r="F59" s="206"/>
    </row>
    <row r="60" spans="1:6" ht="22.5" customHeight="1" x14ac:dyDescent="0.2">
      <c r="A60" s="1"/>
      <c r="B60" s="226"/>
      <c r="C60" s="226"/>
      <c r="D60" s="226"/>
      <c r="E60" s="226"/>
      <c r="F60" s="206"/>
    </row>
    <row r="61" spans="1:6" ht="22.5" customHeight="1" x14ac:dyDescent="0.2">
      <c r="A61" s="1"/>
      <c r="B61" s="226"/>
      <c r="C61" s="226"/>
      <c r="D61" s="226"/>
      <c r="E61" s="226"/>
      <c r="F61" s="206"/>
    </row>
    <row r="62" spans="1:6" ht="22.5" customHeight="1" x14ac:dyDescent="0.2">
      <c r="A62" s="1"/>
      <c r="B62" s="226"/>
      <c r="C62" s="226"/>
      <c r="D62" s="226"/>
      <c r="E62" s="226"/>
      <c r="F62" s="206"/>
    </row>
    <row r="63" spans="1:6" ht="22.5" customHeight="1" x14ac:dyDescent="0.2">
      <c r="A63" s="1"/>
      <c r="B63" s="226"/>
      <c r="C63" s="226"/>
      <c r="D63" s="226"/>
      <c r="E63" s="226"/>
      <c r="F63" s="206"/>
    </row>
    <row r="64" spans="1:6" ht="22.5" customHeight="1" x14ac:dyDescent="0.2">
      <c r="A64" s="1"/>
      <c r="B64" s="226"/>
      <c r="C64" s="226"/>
      <c r="D64" s="226"/>
      <c r="E64" s="226"/>
      <c r="F64" s="206"/>
    </row>
    <row r="65" spans="1:6" ht="22.5" customHeight="1" x14ac:dyDescent="0.2">
      <c r="A65" s="1"/>
      <c r="B65" s="226"/>
      <c r="C65" s="226"/>
      <c r="D65" s="226"/>
      <c r="E65" s="226"/>
      <c r="F65" s="206"/>
    </row>
    <row r="66" spans="1:6" ht="22.5" customHeight="1" x14ac:dyDescent="0.2">
      <c r="A66" s="1"/>
      <c r="B66" s="226"/>
      <c r="C66" s="226"/>
      <c r="D66" s="226"/>
      <c r="E66" s="226"/>
      <c r="F66" s="206"/>
    </row>
    <row r="67" spans="1:6" ht="22.5" customHeight="1" x14ac:dyDescent="0.2">
      <c r="A67" s="1"/>
      <c r="B67" s="226"/>
      <c r="C67" s="226"/>
      <c r="D67" s="226"/>
      <c r="E67" s="226"/>
      <c r="F67" s="206"/>
    </row>
    <row r="68" spans="1:6" ht="22.5" customHeight="1" x14ac:dyDescent="0.2">
      <c r="A68" s="1"/>
      <c r="B68" s="226"/>
      <c r="C68" s="226"/>
      <c r="D68" s="226"/>
      <c r="E68" s="226"/>
      <c r="F68" s="206"/>
    </row>
    <row r="69" spans="1:6" ht="22.5" customHeight="1" x14ac:dyDescent="0.2">
      <c r="A69" s="1"/>
      <c r="B69" s="226"/>
      <c r="C69" s="226"/>
      <c r="D69" s="226"/>
      <c r="E69" s="226"/>
      <c r="F69" s="206"/>
    </row>
    <row r="70" spans="1:6" ht="22.5" customHeight="1" x14ac:dyDescent="0.2">
      <c r="A70" s="1"/>
      <c r="B70" s="226"/>
      <c r="C70" s="226"/>
      <c r="D70" s="226"/>
      <c r="E70" s="226"/>
      <c r="F70" s="206"/>
    </row>
    <row r="71" spans="1:6" ht="22.5" customHeight="1" x14ac:dyDescent="0.2">
      <c r="A71" s="1"/>
      <c r="B71" s="226"/>
      <c r="C71" s="226"/>
      <c r="D71" s="226"/>
      <c r="E71" s="226"/>
      <c r="F71" s="206"/>
    </row>
    <row r="72" spans="1:6" ht="22.5" customHeight="1" x14ac:dyDescent="0.2">
      <c r="A72" s="1"/>
      <c r="B72" s="226"/>
      <c r="C72" s="226"/>
      <c r="D72" s="226"/>
      <c r="E72" s="226"/>
      <c r="F72" s="206"/>
    </row>
    <row r="73" spans="1:6" ht="22.5" customHeight="1" x14ac:dyDescent="0.2">
      <c r="A73" s="1"/>
      <c r="B73" s="226"/>
      <c r="C73" s="226"/>
      <c r="D73" s="226"/>
      <c r="E73" s="226"/>
      <c r="F73" s="206"/>
    </row>
    <row r="74" spans="1:6" ht="22.5" customHeight="1" x14ac:dyDescent="0.2">
      <c r="A74" s="1"/>
      <c r="B74" s="226"/>
      <c r="C74" s="226"/>
      <c r="D74" s="226"/>
      <c r="E74" s="226"/>
      <c r="F74" s="206"/>
    </row>
    <row r="75" spans="1:6" ht="22.5" customHeight="1" x14ac:dyDescent="0.2">
      <c r="A75" s="1"/>
      <c r="B75" s="226"/>
      <c r="C75" s="226"/>
      <c r="D75" s="226"/>
      <c r="E75" s="226"/>
      <c r="F75" s="206"/>
    </row>
    <row r="76" spans="1:6" ht="22.5" customHeight="1" x14ac:dyDescent="0.2">
      <c r="A76" s="1"/>
      <c r="B76" s="226"/>
      <c r="C76" s="226"/>
      <c r="D76" s="226"/>
      <c r="E76" s="226"/>
      <c r="F76" s="206"/>
    </row>
    <row r="77" spans="1:6" ht="22.5" customHeight="1" x14ac:dyDescent="0.2">
      <c r="A77" s="1"/>
      <c r="B77" s="226"/>
      <c r="C77" s="226"/>
      <c r="D77" s="226"/>
      <c r="E77" s="226"/>
      <c r="F77" s="206"/>
    </row>
    <row r="78" spans="1:6" ht="22.5" customHeight="1" x14ac:dyDescent="0.2">
      <c r="A78" s="1"/>
      <c r="B78" s="226"/>
      <c r="C78" s="226"/>
      <c r="D78" s="226"/>
      <c r="E78" s="226"/>
      <c r="F78" s="206"/>
    </row>
    <row r="79" spans="1:6" ht="22.5" customHeight="1" x14ac:dyDescent="0.2">
      <c r="A79" s="1"/>
      <c r="B79" s="226"/>
      <c r="C79" s="226"/>
      <c r="D79" s="226"/>
      <c r="E79" s="226"/>
      <c r="F79" s="206"/>
    </row>
    <row r="80" spans="1:6" ht="22.5" customHeight="1" x14ac:dyDescent="0.2">
      <c r="A80" s="1"/>
      <c r="B80" s="226"/>
      <c r="C80" s="226"/>
      <c r="D80" s="226"/>
      <c r="E80" s="226"/>
      <c r="F80" s="206"/>
    </row>
    <row r="81" spans="1:6" ht="22.5" customHeight="1" x14ac:dyDescent="0.2">
      <c r="A81" s="1"/>
      <c r="B81" s="226"/>
      <c r="C81" s="226"/>
      <c r="D81" s="226"/>
      <c r="E81" s="226"/>
      <c r="F81" s="206"/>
    </row>
    <row r="82" spans="1:6" ht="22.5" customHeight="1" x14ac:dyDescent="0.2">
      <c r="A82" s="1"/>
      <c r="B82" s="226"/>
      <c r="C82" s="226"/>
      <c r="D82" s="226"/>
      <c r="E82" s="226"/>
      <c r="F82" s="206"/>
    </row>
    <row r="83" spans="1:6" ht="22.5" customHeight="1" x14ac:dyDescent="0.2">
      <c r="A83" s="1"/>
      <c r="B83" s="226"/>
      <c r="C83" s="226"/>
      <c r="D83" s="226"/>
      <c r="E83" s="226"/>
      <c r="F83" s="206"/>
    </row>
    <row r="84" spans="1:6" ht="22.5" customHeight="1" x14ac:dyDescent="0.2">
      <c r="A84" s="1"/>
      <c r="B84" s="226"/>
      <c r="C84" s="226"/>
      <c r="D84" s="226"/>
      <c r="E84" s="226"/>
      <c r="F84" s="206"/>
    </row>
    <row r="85" spans="1:6" ht="22.5" customHeight="1" x14ac:dyDescent="0.2">
      <c r="A85" s="1"/>
      <c r="B85" s="226"/>
      <c r="C85" s="226"/>
      <c r="D85" s="226"/>
      <c r="E85" s="226"/>
      <c r="F85" s="206"/>
    </row>
    <row r="86" spans="1:6" ht="22.5" customHeight="1" x14ac:dyDescent="0.2">
      <c r="A86" s="1"/>
      <c r="B86" s="226"/>
      <c r="C86" s="226"/>
      <c r="D86" s="226"/>
      <c r="E86" s="226"/>
      <c r="F86" s="206"/>
    </row>
    <row r="87" spans="1:6" ht="22.5" customHeight="1" x14ac:dyDescent="0.2">
      <c r="A87" s="1"/>
      <c r="B87" s="226"/>
      <c r="C87" s="226"/>
      <c r="D87" s="226"/>
      <c r="E87" s="226"/>
      <c r="F87" s="206"/>
    </row>
    <row r="88" spans="1:6" ht="22.5" customHeight="1" x14ac:dyDescent="0.2">
      <c r="A88" s="1"/>
      <c r="B88" s="226"/>
      <c r="C88" s="226"/>
      <c r="D88" s="226"/>
      <c r="E88" s="226"/>
      <c r="F88" s="206"/>
    </row>
    <row r="89" spans="1:6" ht="22.5" customHeight="1" x14ac:dyDescent="0.2">
      <c r="A89" s="1"/>
      <c r="B89" s="226"/>
      <c r="C89" s="226"/>
      <c r="D89" s="226"/>
      <c r="E89" s="226"/>
      <c r="F89" s="206"/>
    </row>
    <row r="90" spans="1:6" ht="22.5" customHeight="1" x14ac:dyDescent="0.2">
      <c r="A90" s="1"/>
      <c r="B90" s="226"/>
      <c r="C90" s="226"/>
      <c r="D90" s="226"/>
      <c r="E90" s="226"/>
      <c r="F90" s="206"/>
    </row>
    <row r="91" spans="1:6" ht="22.5" customHeight="1" x14ac:dyDescent="0.2">
      <c r="A91" s="1"/>
      <c r="B91" s="226"/>
      <c r="C91" s="226"/>
      <c r="D91" s="226"/>
      <c r="E91" s="226"/>
      <c r="F91" s="206"/>
    </row>
    <row r="92" spans="1:6" ht="22.5" customHeight="1" x14ac:dyDescent="0.2">
      <c r="A92" s="1"/>
      <c r="B92" s="226"/>
      <c r="C92" s="226"/>
      <c r="D92" s="226"/>
      <c r="E92" s="226"/>
      <c r="F92" s="206"/>
    </row>
    <row r="93" spans="1:6" ht="22.5" customHeight="1" x14ac:dyDescent="0.2">
      <c r="A93" s="1"/>
      <c r="B93" s="226"/>
      <c r="C93" s="226"/>
      <c r="D93" s="226"/>
      <c r="E93" s="226"/>
      <c r="F93" s="206"/>
    </row>
    <row r="94" spans="1:6" ht="22.5" customHeight="1" x14ac:dyDescent="0.2">
      <c r="A94" s="1"/>
      <c r="B94" s="226"/>
      <c r="C94" s="226"/>
      <c r="D94" s="226"/>
      <c r="E94" s="226"/>
      <c r="F94" s="206"/>
    </row>
    <row r="95" spans="1:6" ht="22.5" customHeight="1" x14ac:dyDescent="0.2">
      <c r="A95" s="1"/>
      <c r="B95" s="226"/>
      <c r="C95" s="226"/>
      <c r="D95" s="226"/>
      <c r="E95" s="226"/>
      <c r="F95" s="206"/>
    </row>
    <row r="96" spans="1:6" ht="22.5" customHeight="1" x14ac:dyDescent="0.2">
      <c r="A96" s="1"/>
      <c r="B96" s="226"/>
      <c r="C96" s="226"/>
      <c r="D96" s="226"/>
      <c r="E96" s="226"/>
      <c r="F96" s="206"/>
    </row>
    <row r="97" spans="1:6" ht="22.5" customHeight="1" x14ac:dyDescent="0.2">
      <c r="A97" s="1"/>
      <c r="B97" s="226"/>
      <c r="C97" s="226"/>
      <c r="D97" s="226"/>
      <c r="E97" s="226"/>
      <c r="F97" s="206"/>
    </row>
    <row r="98" spans="1:6" ht="22.5" customHeight="1" x14ac:dyDescent="0.2">
      <c r="A98" s="1"/>
      <c r="B98" s="226"/>
      <c r="C98" s="226"/>
      <c r="D98" s="226"/>
      <c r="E98" s="226"/>
      <c r="F98" s="206"/>
    </row>
    <row r="99" spans="1:6" ht="22.5" customHeight="1" x14ac:dyDescent="0.2">
      <c r="A99" s="1"/>
      <c r="B99" s="226"/>
      <c r="C99" s="226"/>
      <c r="D99" s="226"/>
      <c r="E99" s="226"/>
      <c r="F99" s="206"/>
    </row>
    <row r="100" spans="1:6" ht="22.5" customHeight="1" x14ac:dyDescent="0.2">
      <c r="A100" s="1"/>
      <c r="B100" s="226"/>
      <c r="C100" s="226"/>
      <c r="D100" s="226"/>
      <c r="E100" s="226"/>
      <c r="F100" s="206"/>
    </row>
    <row r="101" spans="1:6" ht="22.5" customHeight="1" x14ac:dyDescent="0.2">
      <c r="A101" s="1"/>
      <c r="B101" s="226"/>
      <c r="C101" s="226"/>
      <c r="D101" s="226"/>
      <c r="E101" s="226"/>
      <c r="F101" s="206"/>
    </row>
    <row r="102" spans="1:6" ht="22.5" customHeight="1" x14ac:dyDescent="0.2">
      <c r="A102" s="1"/>
      <c r="B102" s="226"/>
      <c r="C102" s="226"/>
      <c r="D102" s="226"/>
      <c r="E102" s="226"/>
      <c r="F102" s="206"/>
    </row>
    <row r="103" spans="1:6" ht="22.5" customHeight="1" x14ac:dyDescent="0.2">
      <c r="A103" s="1"/>
      <c r="B103" s="226"/>
      <c r="C103" s="226"/>
      <c r="D103" s="226"/>
      <c r="E103" s="226"/>
      <c r="F103" s="206"/>
    </row>
    <row r="104" spans="1:6" ht="22.5" customHeight="1" x14ac:dyDescent="0.2">
      <c r="A104" s="1"/>
      <c r="B104" s="226"/>
      <c r="C104" s="226"/>
      <c r="D104" s="226"/>
      <c r="E104" s="226"/>
      <c r="F104" s="206"/>
    </row>
    <row r="105" spans="1:6" ht="22.5" customHeight="1" x14ac:dyDescent="0.2">
      <c r="A105" s="1"/>
      <c r="B105" s="226"/>
      <c r="C105" s="226"/>
      <c r="D105" s="226"/>
      <c r="E105" s="226"/>
      <c r="F105" s="206"/>
    </row>
    <row r="106" spans="1:6" ht="22.5" customHeight="1" x14ac:dyDescent="0.2">
      <c r="A106" s="1"/>
      <c r="B106" s="226"/>
      <c r="C106" s="226"/>
      <c r="D106" s="226"/>
      <c r="E106" s="226"/>
      <c r="F106" s="206"/>
    </row>
    <row r="107" spans="1:6" ht="22.5" customHeight="1" x14ac:dyDescent="0.2">
      <c r="A107" s="1"/>
      <c r="B107" s="226"/>
      <c r="C107" s="226"/>
      <c r="D107" s="226"/>
      <c r="E107" s="226"/>
      <c r="F107" s="206"/>
    </row>
    <row r="108" spans="1:6" ht="22.5" customHeight="1" x14ac:dyDescent="0.2">
      <c r="A108" s="1"/>
      <c r="B108" s="226"/>
      <c r="C108" s="226"/>
      <c r="D108" s="226"/>
      <c r="E108" s="226"/>
      <c r="F108" s="206"/>
    </row>
    <row r="109" spans="1:6" ht="22.5" customHeight="1" x14ac:dyDescent="0.2">
      <c r="A109" s="1"/>
      <c r="B109" s="226"/>
      <c r="C109" s="226"/>
      <c r="D109" s="226"/>
      <c r="E109" s="226"/>
      <c r="F109" s="206"/>
    </row>
    <row r="110" spans="1:6" ht="22.5" customHeight="1" x14ac:dyDescent="0.2">
      <c r="A110" s="1"/>
      <c r="B110" s="226"/>
      <c r="C110" s="226"/>
      <c r="D110" s="226"/>
      <c r="E110" s="226"/>
      <c r="F110" s="206"/>
    </row>
    <row r="111" spans="1:6" ht="22.5" customHeight="1" x14ac:dyDescent="0.2">
      <c r="A111" s="1"/>
      <c r="B111" s="226"/>
      <c r="C111" s="226"/>
      <c r="D111" s="226"/>
      <c r="E111" s="226"/>
      <c r="F111" s="206"/>
    </row>
    <row r="112" spans="1:6" ht="22.5" customHeight="1" x14ac:dyDescent="0.2">
      <c r="A112" s="1"/>
      <c r="B112" s="226"/>
      <c r="C112" s="226"/>
      <c r="D112" s="226"/>
      <c r="E112" s="226"/>
      <c r="F112" s="206"/>
    </row>
    <row r="113" spans="1:6" ht="22.5" customHeight="1" x14ac:dyDescent="0.2">
      <c r="A113" s="1"/>
      <c r="B113" s="226"/>
      <c r="C113" s="226"/>
      <c r="D113" s="226"/>
      <c r="E113" s="226"/>
      <c r="F113" s="206"/>
    </row>
    <row r="114" spans="1:6" ht="22.5" customHeight="1" x14ac:dyDescent="0.2">
      <c r="A114" s="1"/>
      <c r="B114" s="226"/>
      <c r="C114" s="226"/>
      <c r="D114" s="226"/>
      <c r="E114" s="226"/>
      <c r="F114" s="206"/>
    </row>
    <row r="115" spans="1:6" ht="22.5" customHeight="1" x14ac:dyDescent="0.2">
      <c r="A115" s="1"/>
      <c r="B115" s="226"/>
      <c r="C115" s="226"/>
      <c r="D115" s="226"/>
      <c r="E115" s="226"/>
      <c r="F115" s="206"/>
    </row>
    <row r="116" spans="1:6" ht="22.5" customHeight="1" x14ac:dyDescent="0.2">
      <c r="A116" s="1"/>
      <c r="B116" s="226"/>
      <c r="C116" s="226"/>
      <c r="D116" s="226"/>
      <c r="E116" s="226"/>
      <c r="F116" s="206"/>
    </row>
    <row r="117" spans="1:6" ht="22.5" customHeight="1" x14ac:dyDescent="0.2">
      <c r="A117" s="1"/>
      <c r="B117" s="226"/>
      <c r="C117" s="226"/>
      <c r="D117" s="226"/>
      <c r="E117" s="226"/>
      <c r="F117" s="206"/>
    </row>
    <row r="118" spans="1:6" ht="22.5" customHeight="1" x14ac:dyDescent="0.2">
      <c r="A118" s="1"/>
      <c r="B118" s="226"/>
      <c r="C118" s="226"/>
      <c r="D118" s="226"/>
      <c r="E118" s="226"/>
      <c r="F118" s="206"/>
    </row>
    <row r="119" spans="1:6" ht="22.5" customHeight="1" x14ac:dyDescent="0.2">
      <c r="A119" s="1"/>
      <c r="B119" s="226"/>
      <c r="C119" s="226"/>
      <c r="D119" s="226"/>
      <c r="E119" s="226"/>
      <c r="F119" s="206"/>
    </row>
    <row r="120" spans="1:6" ht="22.5" customHeight="1" x14ac:dyDescent="0.2">
      <c r="A120" s="1"/>
      <c r="B120" s="226"/>
      <c r="C120" s="226"/>
      <c r="D120" s="226"/>
      <c r="E120" s="226"/>
      <c r="F120" s="206"/>
    </row>
    <row r="121" spans="1:6" ht="22.5" customHeight="1" x14ac:dyDescent="0.2">
      <c r="A121" s="1"/>
      <c r="B121" s="226"/>
      <c r="C121" s="226"/>
      <c r="D121" s="226"/>
      <c r="E121" s="226"/>
      <c r="F121" s="206"/>
    </row>
    <row r="122" spans="1:6" ht="22.5" customHeight="1" x14ac:dyDescent="0.2">
      <c r="A122" s="1"/>
      <c r="B122" s="226"/>
      <c r="C122" s="226"/>
      <c r="D122" s="226"/>
      <c r="E122" s="226"/>
      <c r="F122" s="206"/>
    </row>
    <row r="123" spans="1:6" ht="22.5" customHeight="1" x14ac:dyDescent="0.2">
      <c r="A123" s="1"/>
      <c r="B123" s="226"/>
      <c r="C123" s="226"/>
      <c r="D123" s="226"/>
      <c r="E123" s="226"/>
      <c r="F123" s="206"/>
    </row>
    <row r="124" spans="1:6" ht="22.5" customHeight="1" x14ac:dyDescent="0.2">
      <c r="A124" s="1"/>
      <c r="B124" s="226"/>
      <c r="C124" s="226"/>
      <c r="D124" s="226"/>
      <c r="E124" s="226"/>
      <c r="F124" s="206"/>
    </row>
    <row r="125" spans="1:6" ht="22.5" customHeight="1" x14ac:dyDescent="0.2">
      <c r="A125" s="1"/>
      <c r="B125" s="226"/>
      <c r="C125" s="226"/>
      <c r="D125" s="226"/>
      <c r="E125" s="226"/>
      <c r="F125" s="206"/>
    </row>
    <row r="126" spans="1:6" ht="22.5" customHeight="1" x14ac:dyDescent="0.2">
      <c r="A126" s="1"/>
      <c r="B126" s="226"/>
      <c r="C126" s="226"/>
      <c r="D126" s="226"/>
      <c r="E126" s="226"/>
      <c r="F126" s="206"/>
    </row>
    <row r="127" spans="1:6" ht="22.5" customHeight="1" x14ac:dyDescent="0.2">
      <c r="A127" s="1"/>
      <c r="B127" s="226"/>
      <c r="C127" s="226"/>
      <c r="D127" s="226"/>
      <c r="E127" s="226"/>
      <c r="F127" s="206"/>
    </row>
    <row r="128" spans="1:6" ht="22.5" customHeight="1" x14ac:dyDescent="0.2">
      <c r="A128" s="1"/>
      <c r="B128" s="226"/>
      <c r="C128" s="226"/>
      <c r="D128" s="226"/>
      <c r="E128" s="226"/>
      <c r="F128" s="206"/>
    </row>
    <row r="129" spans="1:6" ht="22.5" customHeight="1" x14ac:dyDescent="0.2">
      <c r="A129" s="1"/>
      <c r="B129" s="226"/>
      <c r="C129" s="226"/>
      <c r="D129" s="226"/>
      <c r="E129" s="226"/>
      <c r="F129" s="206"/>
    </row>
    <row r="130" spans="1:6" ht="22.5" customHeight="1" x14ac:dyDescent="0.2">
      <c r="A130" s="1"/>
      <c r="B130" s="226"/>
      <c r="C130" s="226"/>
      <c r="D130" s="226"/>
      <c r="E130" s="226"/>
      <c r="F130" s="206"/>
    </row>
    <row r="131" spans="1:6" ht="22.5" customHeight="1" x14ac:dyDescent="0.2">
      <c r="A131" s="1"/>
      <c r="B131" s="226"/>
      <c r="C131" s="226"/>
      <c r="D131" s="226"/>
      <c r="E131" s="226"/>
      <c r="F131" s="206"/>
    </row>
    <row r="132" spans="1:6" ht="22.5" customHeight="1" x14ac:dyDescent="0.2">
      <c r="A132" s="1"/>
      <c r="B132" s="226"/>
      <c r="C132" s="226"/>
      <c r="D132" s="226"/>
      <c r="E132" s="226"/>
      <c r="F132" s="206"/>
    </row>
    <row r="133" spans="1:6" ht="22.5" customHeight="1" x14ac:dyDescent="0.2">
      <c r="A133" s="1"/>
      <c r="B133" s="226"/>
      <c r="C133" s="226"/>
      <c r="D133" s="226"/>
      <c r="E133" s="226"/>
      <c r="F133" s="206"/>
    </row>
    <row r="134" spans="1:6" ht="22.5" customHeight="1" x14ac:dyDescent="0.2">
      <c r="A134" s="1"/>
      <c r="B134" s="226"/>
      <c r="C134" s="226"/>
      <c r="D134" s="226"/>
      <c r="E134" s="226"/>
      <c r="F134" s="206"/>
    </row>
    <row r="135" spans="1:6" ht="23.25" customHeight="1" x14ac:dyDescent="0.2">
      <c r="A135" s="1"/>
      <c r="B135" s="226"/>
      <c r="C135" s="226"/>
      <c r="D135" s="226"/>
      <c r="E135" s="226"/>
      <c r="F135" s="206"/>
    </row>
    <row r="136" spans="1:6" ht="22.5" customHeight="1" x14ac:dyDescent="0.2">
      <c r="A136" s="205"/>
      <c r="B136" s="114"/>
      <c r="C136" s="114"/>
      <c r="D136" s="114"/>
      <c r="E136" s="114"/>
      <c r="F136" s="114"/>
    </row>
    <row r="138" spans="1:6" ht="22.5" customHeight="1" x14ac:dyDescent="0.2">
      <c r="A138" s="246" t="s">
        <v>59</v>
      </c>
      <c r="B138" s="292"/>
      <c r="C138" s="292"/>
      <c r="D138" s="292"/>
      <c r="E138" s="292"/>
      <c r="F138" s="247"/>
    </row>
    <row r="139" spans="1:6" ht="22.5" customHeight="1" x14ac:dyDescent="0.2">
      <c r="A139" s="246" t="s">
        <v>14</v>
      </c>
      <c r="B139" s="292"/>
      <c r="C139" s="292"/>
      <c r="D139" s="292"/>
      <c r="E139" s="292"/>
      <c r="F139" s="247"/>
    </row>
    <row r="140" spans="1:6" ht="33" customHeight="1" x14ac:dyDescent="0.2">
      <c r="A140" s="21" t="s">
        <v>12</v>
      </c>
      <c r="B140" s="21" t="s">
        <v>7</v>
      </c>
      <c r="C140" s="21" t="s">
        <v>8</v>
      </c>
      <c r="D140" s="21" t="s">
        <v>9</v>
      </c>
      <c r="E140" s="21" t="s">
        <v>10</v>
      </c>
      <c r="F140" s="21" t="s">
        <v>11</v>
      </c>
    </row>
    <row r="141" spans="1:6" ht="22.5" customHeight="1" x14ac:dyDescent="0.2">
      <c r="A141" s="1"/>
      <c r="B141" s="226"/>
      <c r="C141" s="226"/>
      <c r="D141" s="226"/>
      <c r="E141" s="226"/>
      <c r="F141" s="206"/>
    </row>
    <row r="142" spans="1:6" ht="22.5" customHeight="1" x14ac:dyDescent="0.2">
      <c r="A142" s="1"/>
      <c r="B142" s="226"/>
      <c r="C142" s="226"/>
      <c r="D142" s="226"/>
      <c r="E142" s="226"/>
      <c r="F142" s="206"/>
    </row>
    <row r="143" spans="1:6" ht="22.5" customHeight="1" x14ac:dyDescent="0.2">
      <c r="A143" s="1"/>
      <c r="B143" s="226"/>
      <c r="C143" s="226"/>
      <c r="D143" s="226"/>
      <c r="E143" s="226"/>
      <c r="F143" s="206"/>
    </row>
    <row r="144" spans="1:6" ht="22.5" customHeight="1" x14ac:dyDescent="0.2">
      <c r="A144" s="1"/>
      <c r="B144" s="226"/>
      <c r="C144" s="226"/>
      <c r="D144" s="226"/>
      <c r="E144" s="226"/>
      <c r="F144" s="206"/>
    </row>
    <row r="145" spans="1:6" ht="22.5" customHeight="1" x14ac:dyDescent="0.2">
      <c r="A145" s="1"/>
      <c r="B145" s="226"/>
      <c r="C145" s="226"/>
      <c r="D145" s="226"/>
      <c r="E145" s="226"/>
      <c r="F145" s="206"/>
    </row>
    <row r="146" spans="1:6" ht="22.5" customHeight="1" x14ac:dyDescent="0.2">
      <c r="A146" s="1"/>
      <c r="B146" s="226"/>
      <c r="C146" s="226"/>
      <c r="D146" s="226"/>
      <c r="E146" s="226"/>
      <c r="F146" s="206"/>
    </row>
    <row r="147" spans="1:6" ht="22.5" customHeight="1" x14ac:dyDescent="0.2">
      <c r="A147" s="1"/>
      <c r="B147" s="226"/>
      <c r="C147" s="226"/>
      <c r="D147" s="226"/>
      <c r="E147" s="226"/>
      <c r="F147" s="206"/>
    </row>
    <row r="148" spans="1:6" ht="22.5" customHeight="1" x14ac:dyDescent="0.2">
      <c r="A148" s="1"/>
      <c r="B148" s="226"/>
      <c r="C148" s="226"/>
      <c r="D148" s="226"/>
      <c r="E148" s="226"/>
      <c r="F148" s="206"/>
    </row>
    <row r="149" spans="1:6" ht="22.5" customHeight="1" x14ac:dyDescent="0.2">
      <c r="A149" s="1"/>
      <c r="B149" s="226"/>
      <c r="C149" s="226"/>
      <c r="D149" s="226"/>
      <c r="E149" s="226"/>
      <c r="F149" s="206"/>
    </row>
    <row r="150" spans="1:6" ht="22.5" customHeight="1" x14ac:dyDescent="0.2">
      <c r="A150" s="1"/>
      <c r="B150" s="226"/>
      <c r="C150" s="226"/>
      <c r="D150" s="226"/>
      <c r="E150" s="226"/>
      <c r="F150" s="206"/>
    </row>
    <row r="151" spans="1:6" ht="22.5" customHeight="1" x14ac:dyDescent="0.2">
      <c r="A151" s="1"/>
      <c r="B151" s="226"/>
      <c r="C151" s="226"/>
      <c r="D151" s="226"/>
      <c r="E151" s="226"/>
      <c r="F151" s="206"/>
    </row>
    <row r="152" spans="1:6" ht="22.5" customHeight="1" x14ac:dyDescent="0.2">
      <c r="A152" s="1"/>
      <c r="B152" s="226"/>
      <c r="C152" s="226"/>
      <c r="D152" s="226"/>
      <c r="E152" s="226"/>
      <c r="F152" s="206"/>
    </row>
    <row r="153" spans="1:6" ht="22.5" customHeight="1" x14ac:dyDescent="0.2">
      <c r="A153" s="1"/>
      <c r="B153" s="226"/>
      <c r="C153" s="226"/>
      <c r="D153" s="226"/>
      <c r="E153" s="226"/>
      <c r="F153" s="206"/>
    </row>
    <row r="154" spans="1:6" ht="22.5" customHeight="1" x14ac:dyDescent="0.2">
      <c r="A154" s="1"/>
      <c r="B154" s="226"/>
      <c r="C154" s="226"/>
      <c r="D154" s="226"/>
      <c r="E154" s="226"/>
      <c r="F154" s="206"/>
    </row>
    <row r="155" spans="1:6" ht="22.5" customHeight="1" x14ac:dyDescent="0.2">
      <c r="A155" s="1"/>
      <c r="B155" s="226"/>
      <c r="C155" s="226"/>
      <c r="D155" s="226"/>
      <c r="E155" s="226"/>
      <c r="F155" s="206"/>
    </row>
    <row r="156" spans="1:6" ht="22.5" customHeight="1" x14ac:dyDescent="0.2">
      <c r="A156" s="1"/>
      <c r="B156" s="226"/>
      <c r="C156" s="226"/>
      <c r="D156" s="226"/>
      <c r="E156" s="226"/>
      <c r="F156" s="206"/>
    </row>
    <row r="157" spans="1:6" ht="22.5" customHeight="1" x14ac:dyDescent="0.2">
      <c r="A157" s="1"/>
      <c r="B157" s="226"/>
      <c r="C157" s="226"/>
      <c r="D157" s="226"/>
      <c r="E157" s="226"/>
      <c r="F157" s="206"/>
    </row>
    <row r="158" spans="1:6" ht="22.5" customHeight="1" x14ac:dyDescent="0.2">
      <c r="A158" s="1"/>
      <c r="B158" s="226"/>
      <c r="C158" s="226"/>
      <c r="D158" s="226"/>
      <c r="E158" s="226"/>
      <c r="F158" s="206"/>
    </row>
    <row r="159" spans="1:6" ht="22.5" customHeight="1" x14ac:dyDescent="0.2">
      <c r="A159" s="1"/>
      <c r="B159" s="226"/>
      <c r="C159" s="226"/>
      <c r="D159" s="226"/>
      <c r="E159" s="226"/>
      <c r="F159" s="206"/>
    </row>
    <row r="160" spans="1:6" ht="22.5" customHeight="1" x14ac:dyDescent="0.2">
      <c r="A160" s="1"/>
      <c r="B160" s="226"/>
      <c r="C160" s="226"/>
      <c r="D160" s="226"/>
      <c r="E160" s="226"/>
      <c r="F160" s="206"/>
    </row>
    <row r="161" spans="1:6" ht="22.5" customHeight="1" x14ac:dyDescent="0.2">
      <c r="A161" s="1"/>
      <c r="B161" s="226"/>
      <c r="C161" s="226"/>
      <c r="D161" s="226"/>
      <c r="E161" s="226"/>
      <c r="F161" s="206"/>
    </row>
    <row r="162" spans="1:6" ht="22.5" customHeight="1" x14ac:dyDescent="0.2">
      <c r="A162" s="1"/>
      <c r="B162" s="226"/>
      <c r="C162" s="226"/>
      <c r="D162" s="226"/>
      <c r="E162" s="226"/>
      <c r="F162" s="206"/>
    </row>
    <row r="163" spans="1:6" ht="22.5" customHeight="1" x14ac:dyDescent="0.2">
      <c r="A163" s="1"/>
      <c r="B163" s="226"/>
      <c r="C163" s="226"/>
      <c r="D163" s="226"/>
      <c r="E163" s="226"/>
      <c r="F163" s="206"/>
    </row>
    <row r="164" spans="1:6" ht="22.5" customHeight="1" x14ac:dyDescent="0.2">
      <c r="A164" s="1"/>
      <c r="B164" s="226"/>
      <c r="C164" s="226"/>
      <c r="D164" s="226"/>
      <c r="E164" s="226"/>
      <c r="F164" s="206"/>
    </row>
    <row r="165" spans="1:6" ht="22.5" customHeight="1" x14ac:dyDescent="0.2">
      <c r="A165" s="1"/>
      <c r="B165" s="226"/>
      <c r="C165" s="226"/>
      <c r="D165" s="226"/>
      <c r="E165" s="226"/>
      <c r="F165" s="206"/>
    </row>
    <row r="166" spans="1:6" ht="22.5" customHeight="1" x14ac:dyDescent="0.2">
      <c r="A166" s="1"/>
      <c r="B166" s="226"/>
      <c r="C166" s="226"/>
      <c r="D166" s="226"/>
      <c r="E166" s="226"/>
      <c r="F166" s="206"/>
    </row>
    <row r="167" spans="1:6" ht="22.5" customHeight="1" x14ac:dyDescent="0.2">
      <c r="A167" s="1"/>
      <c r="B167" s="226"/>
      <c r="C167" s="226"/>
      <c r="D167" s="226"/>
      <c r="E167" s="226"/>
      <c r="F167" s="206"/>
    </row>
    <row r="168" spans="1:6" ht="22.5" customHeight="1" x14ac:dyDescent="0.2">
      <c r="A168" s="1"/>
      <c r="B168" s="226"/>
      <c r="C168" s="226"/>
      <c r="D168" s="226"/>
      <c r="E168" s="226"/>
      <c r="F168" s="206"/>
    </row>
    <row r="169" spans="1:6" ht="22.5" customHeight="1" x14ac:dyDescent="0.2">
      <c r="A169" s="1"/>
      <c r="B169" s="226"/>
      <c r="C169" s="226"/>
      <c r="D169" s="226"/>
      <c r="E169" s="226"/>
      <c r="F169" s="206"/>
    </row>
    <row r="170" spans="1:6" ht="22.5" customHeight="1" x14ac:dyDescent="0.2">
      <c r="A170" s="1"/>
      <c r="B170" s="226"/>
      <c r="C170" s="226"/>
      <c r="D170" s="226"/>
      <c r="E170" s="226"/>
      <c r="F170" s="206"/>
    </row>
    <row r="171" spans="1:6" ht="22.5" customHeight="1" x14ac:dyDescent="0.2">
      <c r="A171" s="1"/>
      <c r="B171" s="226"/>
      <c r="C171" s="226"/>
      <c r="D171" s="226"/>
      <c r="E171" s="226"/>
      <c r="F171" s="206"/>
    </row>
    <row r="172" spans="1:6" ht="22.5" customHeight="1" x14ac:dyDescent="0.2">
      <c r="A172" s="1"/>
      <c r="B172" s="226"/>
      <c r="C172" s="226"/>
      <c r="D172" s="226"/>
      <c r="E172" s="226"/>
      <c r="F172" s="206"/>
    </row>
    <row r="173" spans="1:6" ht="22.5" customHeight="1" x14ac:dyDescent="0.2">
      <c r="A173" s="1"/>
      <c r="B173" s="226"/>
      <c r="C173" s="226"/>
      <c r="D173" s="226"/>
      <c r="E173" s="226"/>
      <c r="F173" s="206"/>
    </row>
    <row r="174" spans="1:6" ht="22.5" customHeight="1" x14ac:dyDescent="0.2">
      <c r="A174" s="1"/>
      <c r="B174" s="226"/>
      <c r="C174" s="226"/>
      <c r="D174" s="226"/>
      <c r="E174" s="226"/>
      <c r="F174" s="206"/>
    </row>
    <row r="175" spans="1:6" ht="22.5" customHeight="1" x14ac:dyDescent="0.2">
      <c r="A175" s="1"/>
      <c r="B175" s="226"/>
      <c r="C175" s="226"/>
      <c r="D175" s="226"/>
      <c r="E175" s="226"/>
      <c r="F175" s="206"/>
    </row>
    <row r="176" spans="1:6" ht="22.5" customHeight="1" x14ac:dyDescent="0.2">
      <c r="A176" s="1"/>
      <c r="B176" s="226"/>
      <c r="C176" s="226"/>
      <c r="D176" s="226"/>
      <c r="E176" s="226"/>
      <c r="F176" s="206"/>
    </row>
    <row r="177" spans="1:6" ht="22.5" customHeight="1" x14ac:dyDescent="0.2">
      <c r="A177" s="1"/>
      <c r="B177" s="226"/>
      <c r="C177" s="226"/>
      <c r="D177" s="226"/>
      <c r="E177" s="226"/>
      <c r="F177" s="206"/>
    </row>
    <row r="178" spans="1:6" ht="22.5" customHeight="1" x14ac:dyDescent="0.2">
      <c r="A178" s="1"/>
      <c r="B178" s="226"/>
      <c r="C178" s="226"/>
      <c r="D178" s="226"/>
      <c r="E178" s="226"/>
      <c r="F178" s="206"/>
    </row>
    <row r="179" spans="1:6" ht="22.5" customHeight="1" x14ac:dyDescent="0.2">
      <c r="A179" s="1"/>
      <c r="B179" s="226"/>
      <c r="C179" s="226"/>
      <c r="D179" s="226"/>
      <c r="E179" s="226"/>
      <c r="F179" s="206"/>
    </row>
    <row r="180" spans="1:6" ht="22.5" customHeight="1" x14ac:dyDescent="0.2">
      <c r="A180" s="1"/>
      <c r="B180" s="226"/>
      <c r="C180" s="226"/>
      <c r="D180" s="226"/>
      <c r="E180" s="226"/>
      <c r="F180" s="206"/>
    </row>
    <row r="181" spans="1:6" ht="22.5" customHeight="1" x14ac:dyDescent="0.2">
      <c r="A181" s="1"/>
      <c r="B181" s="226"/>
      <c r="C181" s="226"/>
      <c r="D181" s="226"/>
      <c r="E181" s="226"/>
      <c r="F181" s="206"/>
    </row>
    <row r="182" spans="1:6" ht="22.5" customHeight="1" x14ac:dyDescent="0.2">
      <c r="A182" s="1"/>
      <c r="B182" s="226"/>
      <c r="C182" s="226"/>
      <c r="D182" s="226"/>
      <c r="E182" s="226"/>
      <c r="F182" s="206"/>
    </row>
    <row r="183" spans="1:6" ht="22.5" customHeight="1" x14ac:dyDescent="0.2">
      <c r="A183" s="1"/>
      <c r="B183" s="226"/>
      <c r="C183" s="226"/>
      <c r="D183" s="226"/>
      <c r="E183" s="226"/>
      <c r="F183" s="206"/>
    </row>
    <row r="184" spans="1:6" ht="22.5" customHeight="1" x14ac:dyDescent="0.2">
      <c r="A184" s="1"/>
      <c r="B184" s="226"/>
      <c r="C184" s="226"/>
      <c r="D184" s="226"/>
      <c r="E184" s="226"/>
      <c r="F184" s="206"/>
    </row>
    <row r="185" spans="1:6" ht="22.5" customHeight="1" x14ac:dyDescent="0.2">
      <c r="A185" s="1"/>
      <c r="B185" s="226"/>
      <c r="C185" s="226"/>
      <c r="D185" s="226"/>
      <c r="E185" s="226"/>
      <c r="F185" s="206"/>
    </row>
    <row r="186" spans="1:6" ht="22.5" customHeight="1" x14ac:dyDescent="0.2">
      <c r="A186" s="1"/>
      <c r="B186" s="226"/>
      <c r="C186" s="226"/>
      <c r="D186" s="226"/>
      <c r="E186" s="226"/>
      <c r="F186" s="206"/>
    </row>
    <row r="187" spans="1:6" ht="22.5" customHeight="1" x14ac:dyDescent="0.2">
      <c r="A187" s="1"/>
      <c r="B187" s="226"/>
      <c r="C187" s="226"/>
      <c r="D187" s="226"/>
      <c r="E187" s="226"/>
      <c r="F187" s="206"/>
    </row>
    <row r="188" spans="1:6" ht="22.5" customHeight="1" x14ac:dyDescent="0.2">
      <c r="A188" s="1"/>
      <c r="B188" s="226"/>
      <c r="C188" s="226"/>
      <c r="D188" s="226"/>
      <c r="E188" s="226"/>
      <c r="F188" s="206"/>
    </row>
    <row r="189" spans="1:6" ht="22.5" customHeight="1" x14ac:dyDescent="0.2">
      <c r="A189" s="1"/>
      <c r="B189" s="226"/>
      <c r="C189" s="226"/>
      <c r="D189" s="226"/>
      <c r="E189" s="226"/>
      <c r="F189" s="206"/>
    </row>
    <row r="190" spans="1:6" ht="22.5" customHeight="1" x14ac:dyDescent="0.2">
      <c r="A190" s="1"/>
      <c r="B190" s="226"/>
      <c r="C190" s="226"/>
      <c r="D190" s="226"/>
      <c r="E190" s="226"/>
      <c r="F190" s="206"/>
    </row>
    <row r="191" spans="1:6" ht="22.5" customHeight="1" x14ac:dyDescent="0.2">
      <c r="A191" s="1"/>
      <c r="B191" s="226"/>
      <c r="C191" s="226"/>
      <c r="D191" s="226"/>
      <c r="E191" s="226"/>
      <c r="F191" s="206"/>
    </row>
    <row r="192" spans="1:6" ht="22.5" customHeight="1" x14ac:dyDescent="0.2">
      <c r="A192" s="1"/>
      <c r="B192" s="226"/>
      <c r="C192" s="226"/>
      <c r="D192" s="226"/>
      <c r="E192" s="226"/>
      <c r="F192" s="206"/>
    </row>
    <row r="193" spans="1:6" ht="22.5" customHeight="1" x14ac:dyDescent="0.2">
      <c r="A193" s="1"/>
      <c r="B193" s="226"/>
      <c r="C193" s="226"/>
      <c r="D193" s="226"/>
      <c r="E193" s="226"/>
      <c r="F193" s="206"/>
    </row>
    <row r="194" spans="1:6" ht="22.5" customHeight="1" x14ac:dyDescent="0.2">
      <c r="A194" s="1"/>
      <c r="B194" s="226"/>
      <c r="C194" s="226"/>
      <c r="D194" s="226"/>
      <c r="E194" s="226"/>
      <c r="F194" s="206"/>
    </row>
    <row r="195" spans="1:6" ht="22.5" customHeight="1" x14ac:dyDescent="0.2">
      <c r="A195" s="1"/>
      <c r="B195" s="226"/>
      <c r="C195" s="226"/>
      <c r="D195" s="226"/>
      <c r="E195" s="226"/>
      <c r="F195" s="206"/>
    </row>
    <row r="196" spans="1:6" ht="22.5" customHeight="1" x14ac:dyDescent="0.2">
      <c r="A196" s="1"/>
      <c r="B196" s="226"/>
      <c r="C196" s="226"/>
      <c r="D196" s="226"/>
      <c r="E196" s="226"/>
      <c r="F196" s="206"/>
    </row>
    <row r="197" spans="1:6" ht="22.5" customHeight="1" x14ac:dyDescent="0.2">
      <c r="A197" s="1"/>
      <c r="B197" s="226"/>
      <c r="C197" s="226"/>
      <c r="D197" s="226"/>
      <c r="E197" s="226"/>
      <c r="F197" s="206"/>
    </row>
    <row r="198" spans="1:6" ht="22.5" customHeight="1" x14ac:dyDescent="0.2">
      <c r="A198" s="1"/>
      <c r="B198" s="226"/>
      <c r="C198" s="226"/>
      <c r="D198" s="226"/>
      <c r="E198" s="226"/>
      <c r="F198" s="206"/>
    </row>
    <row r="199" spans="1:6" ht="22.5" customHeight="1" x14ac:dyDescent="0.2">
      <c r="A199" s="1"/>
      <c r="B199" s="226"/>
      <c r="C199" s="226"/>
      <c r="D199" s="226"/>
      <c r="E199" s="226"/>
      <c r="F199" s="206"/>
    </row>
    <row r="200" spans="1:6" ht="22.5" customHeight="1" x14ac:dyDescent="0.2">
      <c r="A200" s="1"/>
      <c r="B200" s="226"/>
      <c r="C200" s="226"/>
      <c r="D200" s="226"/>
      <c r="E200" s="226"/>
      <c r="F200" s="206"/>
    </row>
    <row r="201" spans="1:6" ht="22.5" customHeight="1" x14ac:dyDescent="0.2">
      <c r="A201" s="1"/>
      <c r="B201" s="226"/>
      <c r="C201" s="226"/>
      <c r="D201" s="226"/>
      <c r="E201" s="226"/>
      <c r="F201" s="206"/>
    </row>
    <row r="202" spans="1:6" ht="22.5" customHeight="1" x14ac:dyDescent="0.2">
      <c r="A202" s="1"/>
      <c r="B202" s="226"/>
      <c r="C202" s="226"/>
      <c r="D202" s="226"/>
      <c r="E202" s="226"/>
      <c r="F202" s="206"/>
    </row>
    <row r="203" spans="1:6" ht="22.5" customHeight="1" x14ac:dyDescent="0.2">
      <c r="A203" s="1"/>
      <c r="B203" s="226"/>
      <c r="C203" s="226"/>
      <c r="D203" s="226"/>
      <c r="E203" s="226"/>
      <c r="F203" s="206"/>
    </row>
    <row r="204" spans="1:6" ht="22.5" customHeight="1" x14ac:dyDescent="0.2">
      <c r="A204" s="1"/>
      <c r="B204" s="226"/>
      <c r="C204" s="226"/>
      <c r="D204" s="226"/>
      <c r="E204" s="226"/>
      <c r="F204" s="206"/>
    </row>
    <row r="205" spans="1:6" ht="22.5" customHeight="1" x14ac:dyDescent="0.2">
      <c r="A205" s="1"/>
      <c r="B205" s="226"/>
      <c r="C205" s="226"/>
      <c r="D205" s="226"/>
      <c r="E205" s="226"/>
      <c r="F205" s="206"/>
    </row>
    <row r="206" spans="1:6" ht="22.5" customHeight="1" x14ac:dyDescent="0.2">
      <c r="A206" s="1"/>
      <c r="B206" s="226"/>
      <c r="C206" s="226"/>
      <c r="D206" s="226"/>
      <c r="E206" s="226"/>
      <c r="F206" s="206"/>
    </row>
    <row r="207" spans="1:6" ht="30" customHeight="1" x14ac:dyDescent="0.2">
      <c r="A207" s="1"/>
      <c r="B207" s="226"/>
      <c r="C207" s="226"/>
      <c r="D207" s="226"/>
      <c r="E207" s="226"/>
      <c r="F207" s="206"/>
    </row>
    <row r="208" spans="1:6" ht="30" customHeight="1" x14ac:dyDescent="0.2">
      <c r="A208" s="1"/>
      <c r="B208" s="226"/>
      <c r="C208" s="226"/>
      <c r="D208" s="226"/>
      <c r="E208" s="226"/>
      <c r="F208" s="206"/>
    </row>
    <row r="209" spans="1:6" ht="22.5" customHeight="1" x14ac:dyDescent="0.2">
      <c r="A209" s="1"/>
      <c r="B209" s="226"/>
      <c r="C209" s="226"/>
      <c r="D209" s="226"/>
      <c r="E209" s="226"/>
      <c r="F209" s="206"/>
    </row>
    <row r="210" spans="1:6" ht="22.5" customHeight="1" x14ac:dyDescent="0.2">
      <c r="A210" s="1"/>
      <c r="B210" s="226"/>
      <c r="C210" s="226"/>
      <c r="D210" s="226"/>
      <c r="E210" s="226"/>
      <c r="F210" s="206"/>
    </row>
    <row r="211" spans="1:6" ht="22.5" customHeight="1" x14ac:dyDescent="0.2">
      <c r="A211" s="1"/>
      <c r="B211" s="226"/>
      <c r="C211" s="226"/>
      <c r="D211" s="226"/>
      <c r="E211" s="226"/>
      <c r="F211" s="206"/>
    </row>
    <row r="212" spans="1:6" ht="22.5" customHeight="1" x14ac:dyDescent="0.2">
      <c r="A212" s="1"/>
      <c r="B212" s="226"/>
      <c r="C212" s="226"/>
      <c r="D212" s="226"/>
      <c r="E212" s="226"/>
      <c r="F212" s="206"/>
    </row>
    <row r="213" spans="1:6" ht="22.5" customHeight="1" x14ac:dyDescent="0.2">
      <c r="A213" s="1"/>
      <c r="B213" s="226"/>
      <c r="C213" s="226"/>
      <c r="D213" s="226"/>
      <c r="E213" s="226"/>
      <c r="F213" s="206"/>
    </row>
    <row r="214" spans="1:6" ht="22.5" customHeight="1" x14ac:dyDescent="0.2">
      <c r="A214" s="1"/>
      <c r="B214" s="226"/>
      <c r="C214" s="226"/>
      <c r="D214" s="226"/>
      <c r="E214" s="226"/>
      <c r="F214" s="206"/>
    </row>
    <row r="215" spans="1:6" ht="22.5" customHeight="1" x14ac:dyDescent="0.2">
      <c r="A215" s="1"/>
      <c r="B215" s="226"/>
      <c r="C215" s="226"/>
      <c r="D215" s="226"/>
      <c r="E215" s="226"/>
      <c r="F215" s="206"/>
    </row>
    <row r="216" spans="1:6" ht="22.5" customHeight="1" x14ac:dyDescent="0.2">
      <c r="A216" s="1"/>
      <c r="B216" s="226"/>
      <c r="C216" s="226"/>
      <c r="D216" s="226"/>
      <c r="E216" s="226"/>
      <c r="F216" s="206"/>
    </row>
    <row r="217" spans="1:6" ht="22.5" customHeight="1" x14ac:dyDescent="0.2">
      <c r="A217" s="1"/>
      <c r="B217" s="226"/>
      <c r="C217" s="226"/>
      <c r="D217" s="226"/>
      <c r="E217" s="226"/>
      <c r="F217" s="206"/>
    </row>
    <row r="218" spans="1:6" ht="22.5" customHeight="1" x14ac:dyDescent="0.2">
      <c r="A218" s="1"/>
      <c r="B218" s="226"/>
      <c r="C218" s="226"/>
      <c r="D218" s="226"/>
      <c r="E218" s="226"/>
      <c r="F218" s="206"/>
    </row>
    <row r="219" spans="1:6" ht="22.5" customHeight="1" x14ac:dyDescent="0.2">
      <c r="A219" s="1"/>
      <c r="B219" s="226"/>
      <c r="C219" s="226"/>
      <c r="D219" s="226"/>
      <c r="E219" s="226"/>
      <c r="F219" s="206"/>
    </row>
    <row r="220" spans="1:6" ht="22.5" customHeight="1" x14ac:dyDescent="0.2">
      <c r="A220" s="1"/>
      <c r="B220" s="226"/>
      <c r="C220" s="226"/>
      <c r="D220" s="226"/>
      <c r="E220" s="226"/>
      <c r="F220" s="206"/>
    </row>
    <row r="221" spans="1:6" ht="28.5" customHeight="1" x14ac:dyDescent="0.2">
      <c r="A221" s="1"/>
      <c r="B221" s="226"/>
      <c r="C221" s="226"/>
      <c r="D221" s="226"/>
      <c r="E221" s="226"/>
      <c r="F221" s="206"/>
    </row>
    <row r="222" spans="1:6" ht="22.5" customHeight="1" x14ac:dyDescent="0.2">
      <c r="A222" s="1"/>
      <c r="B222" s="226"/>
      <c r="C222" s="226"/>
      <c r="D222" s="226"/>
      <c r="E222" s="226"/>
      <c r="F222" s="206"/>
    </row>
    <row r="223" spans="1:6" ht="22.5" customHeight="1" x14ac:dyDescent="0.2">
      <c r="A223" s="1"/>
      <c r="B223" s="226"/>
      <c r="C223" s="226"/>
      <c r="D223" s="226"/>
      <c r="E223" s="226"/>
      <c r="F223" s="206"/>
    </row>
    <row r="224" spans="1:6" ht="22.5" customHeight="1" x14ac:dyDescent="0.2">
      <c r="A224" s="1"/>
      <c r="B224" s="226"/>
      <c r="C224" s="226"/>
      <c r="D224" s="226"/>
      <c r="E224" s="226"/>
      <c r="F224" s="206"/>
    </row>
    <row r="225" spans="1:6" ht="22.5" customHeight="1" x14ac:dyDescent="0.2">
      <c r="A225" s="1"/>
      <c r="B225" s="226"/>
      <c r="C225" s="226"/>
      <c r="D225" s="226"/>
      <c r="E225" s="226"/>
      <c r="F225" s="206"/>
    </row>
  </sheetData>
  <customSheetViews>
    <customSheetView guid="{5032A364-B81A-48DA-88DA-AB3B86B47EE9}" scale="80" fitToPage="1">
      <pageMargins left="0.70866141732283472" right="0.70866141732283472" top="0.74803149606299213" bottom="0.74803149606299213" header="0.31496062992125984" footer="0.31496062992125984"/>
      <pageSetup paperSize="9" scale="61" fitToHeight="0" orientation="portrait" r:id="rId1"/>
      <headerFooter differentFirst="1" scaleWithDoc="0">
        <oddFooter>&amp;C&amp;P of &amp;N</oddFooter>
        <firstHeader>&amp;L
Annex 5 – Schedule of Line Loss Factors</firstHeader>
        <firstFooter>&amp;C&amp;P of &amp;N</firstFooter>
      </headerFooter>
    </customSheetView>
  </customSheetViews>
  <mergeCells count="10">
    <mergeCell ref="A2:E2"/>
    <mergeCell ref="B9:E9"/>
    <mergeCell ref="A3:E3"/>
    <mergeCell ref="A4:A5"/>
    <mergeCell ref="A139:F139"/>
    <mergeCell ref="A12:F12"/>
    <mergeCell ref="A13:F13"/>
    <mergeCell ref="A138:F138"/>
    <mergeCell ref="A24:F24"/>
    <mergeCell ref="A25:F25"/>
  </mergeCells>
  <phoneticPr fontId="11" type="noConversion"/>
  <hyperlinks>
    <hyperlink ref="A1" location="Overview!A1" display="Back to Overview" xr:uid="{00000000-0004-0000-0700-000000000000}"/>
  </hyperlinks>
  <pageMargins left="0.70866141732283472" right="0.70866141732283472" top="0.74803149606299213" bottom="0.74803149606299213" header="0.31496062992125984" footer="0.31496062992125984"/>
  <pageSetup paperSize="9" scale="52" fitToHeight="0" orientation="portrait" r:id="rId2"/>
  <headerFooter differentFirst="1" scaleWithDoc="0">
    <oddFooter>&amp;C&amp;"Calibri"&amp;11&amp;K000000&amp;P of &amp;N_x000D_&amp;1#&amp;"Calibri"&amp;12&amp;K008000Internal Use</oddFooter>
    <firstHeader>&amp;L
Annex 5 – Schedule of Line Loss Factors</firstHeader>
    <firstFooter>&amp;C&amp;"Calibri"&amp;11&amp;K000000&amp;P of &amp;N_x000D_&amp;1#&amp;"Calibri"&amp;12&amp;K008000Internal Use</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Q28"/>
  <sheetViews>
    <sheetView zoomScale="80" zoomScaleNormal="80" zoomScaleSheetLayoutView="100" workbookViewId="0"/>
  </sheetViews>
  <sheetFormatPr defaultColWidth="9.140625" defaultRowHeight="27.75" customHeight="1" x14ac:dyDescent="0.2"/>
  <cols>
    <col min="1" max="2" width="16" style="2" customWidth="1"/>
    <col min="3" max="3" width="6.28515625" style="2" bestFit="1" customWidth="1"/>
    <col min="4" max="4" width="20.7109375" style="2" customWidth="1"/>
    <col min="5" max="5" width="16.42578125" style="3" customWidth="1"/>
    <col min="6" max="6" width="10.28515625" style="3" customWidth="1"/>
    <col min="7" max="7" width="20.7109375" style="2" customWidth="1"/>
    <col min="8" max="8" width="50.5703125" style="3" customWidth="1"/>
    <col min="9" max="9" width="15.5703125" style="3" customWidth="1"/>
    <col min="10" max="10" width="17.5703125" style="3" customWidth="1"/>
    <col min="11" max="11" width="17.5703125" style="10" customWidth="1"/>
    <col min="12" max="13" width="17.5703125" style="4" customWidth="1"/>
    <col min="14" max="17" width="17.5703125" style="2" customWidth="1"/>
    <col min="18" max="16384" width="9.140625" style="2"/>
  </cols>
  <sheetData>
    <row r="1" spans="1:17" ht="100.5" customHeight="1" x14ac:dyDescent="0.2">
      <c r="A1" s="14" t="s">
        <v>26</v>
      </c>
      <c r="B1" s="14"/>
      <c r="C1" s="14"/>
      <c r="D1" s="14"/>
      <c r="G1" s="23"/>
      <c r="H1" s="293" t="s">
        <v>151</v>
      </c>
      <c r="I1" s="294"/>
    </row>
    <row r="2" spans="1:17" ht="27.75" customHeight="1" x14ac:dyDescent="0.2">
      <c r="A2" s="253" t="s">
        <v>150</v>
      </c>
      <c r="B2" s="254"/>
      <c r="C2" s="254"/>
      <c r="D2" s="254"/>
      <c r="E2" s="254"/>
      <c r="F2" s="254"/>
      <c r="G2" s="254"/>
      <c r="H2" s="254"/>
      <c r="I2" s="254"/>
      <c r="J2" s="254"/>
      <c r="K2" s="254"/>
      <c r="L2" s="254"/>
      <c r="M2" s="254"/>
      <c r="N2" s="254"/>
      <c r="O2" s="254"/>
      <c r="P2" s="254"/>
      <c r="Q2" s="254"/>
    </row>
    <row r="3" spans="1:17" ht="17.25" customHeight="1" x14ac:dyDescent="0.2">
      <c r="A3" s="14"/>
      <c r="B3" s="14"/>
      <c r="C3" s="14"/>
      <c r="D3" s="14"/>
      <c r="G3" s="23"/>
    </row>
    <row r="4" spans="1:17" s="11" customFormat="1" ht="25.5" customHeight="1" x14ac:dyDescent="0.2">
      <c r="A4" s="295" t="str">
        <f>Overview!B4&amp; " - Effective from "&amp;Overview!D4&amp;" - "&amp;Overview!E4&amp;" new designated EHV charges"</f>
        <v>Aidien Limited - GSP_D - Effective from 1 April 2025 - Final new designated EHV charges</v>
      </c>
      <c r="B4" s="296"/>
      <c r="C4" s="296"/>
      <c r="D4" s="296"/>
      <c r="E4" s="296"/>
      <c r="F4" s="296"/>
      <c r="G4" s="296"/>
      <c r="H4" s="296"/>
      <c r="I4" s="296"/>
      <c r="J4" s="296"/>
      <c r="K4" s="296"/>
      <c r="L4" s="296"/>
      <c r="M4" s="296"/>
      <c r="N4" s="296"/>
      <c r="O4" s="296"/>
      <c r="P4" s="296"/>
      <c r="Q4" s="296"/>
    </row>
    <row r="5" spans="1:17" ht="69.75" customHeight="1" x14ac:dyDescent="0.2">
      <c r="A5" s="27" t="s">
        <v>154</v>
      </c>
      <c r="B5" s="27" t="s">
        <v>61</v>
      </c>
      <c r="C5" s="27" t="s">
        <v>43</v>
      </c>
      <c r="D5" s="27" t="s">
        <v>44</v>
      </c>
      <c r="E5" s="27" t="s">
        <v>62</v>
      </c>
      <c r="F5" s="27" t="s">
        <v>43</v>
      </c>
      <c r="G5" s="27" t="s">
        <v>45</v>
      </c>
      <c r="H5" s="76" t="s">
        <v>37</v>
      </c>
      <c r="I5" s="58" t="s">
        <v>619</v>
      </c>
      <c r="J5" s="76" t="str">
        <f>'Annex 2 Designated EHV charges'!I10</f>
        <v>Import
Super Red
unit charge
(p/kWh)</v>
      </c>
      <c r="K5" s="76" t="str">
        <f>'Annex 2 Designated EHV charges'!J10</f>
        <v>Import
fixed charge
(p/day)</v>
      </c>
      <c r="L5" s="76" t="str">
        <f>'Annex 2 Designated EHV charges'!K10</f>
        <v>Import
capacity charge
(p/kVA/day)</v>
      </c>
      <c r="M5" s="76" t="str">
        <f>'Annex 2 Designated EHV charges'!L10</f>
        <v>Import
exceeded capacity charge
(p/kVA/day)</v>
      </c>
      <c r="N5" s="76" t="str">
        <f>'Annex 2 Designated EHV charges'!M10</f>
        <v>Export
Super Red
unit charge
(p/kWh)</v>
      </c>
      <c r="O5" s="76" t="str">
        <f>'Annex 2 Designated EHV charges'!N10</f>
        <v>Export
fixed charge
(p/day)</v>
      </c>
      <c r="P5" s="76" t="str">
        <f>'Annex 2 Designated EHV charges'!O10</f>
        <v>Export
capacity charge
(p/kVA/day)</v>
      </c>
      <c r="Q5" s="76" t="str">
        <f>'Annex 2 Designated EHV charges'!P10</f>
        <v>Export
exceeded capacity charge
(p/kVA/day)</v>
      </c>
    </row>
    <row r="6" spans="1:17" ht="22.5" customHeight="1" x14ac:dyDescent="0.2">
      <c r="A6" s="48"/>
      <c r="B6" s="48"/>
      <c r="C6" s="217"/>
      <c r="D6" s="217"/>
      <c r="E6" s="49"/>
      <c r="F6" s="49"/>
      <c r="G6" s="49"/>
      <c r="H6" s="50"/>
      <c r="I6" s="224"/>
      <c r="J6" s="29"/>
      <c r="K6" s="30"/>
      <c r="L6" s="30"/>
      <c r="M6" s="30"/>
      <c r="N6" s="38"/>
      <c r="O6" s="39"/>
      <c r="P6" s="39"/>
      <c r="Q6" s="39"/>
    </row>
    <row r="7" spans="1:17" ht="22.5" customHeight="1" x14ac:dyDescent="0.2">
      <c r="A7" s="48"/>
      <c r="B7" s="48"/>
      <c r="C7" s="48"/>
      <c r="D7" s="48"/>
      <c r="E7" s="49"/>
      <c r="F7" s="48"/>
      <c r="G7" s="220"/>
      <c r="H7" s="50"/>
      <c r="I7" s="224"/>
      <c r="J7" s="29"/>
      <c r="K7" s="30"/>
      <c r="L7" s="30"/>
      <c r="M7" s="30"/>
      <c r="N7" s="38"/>
      <c r="O7" s="39"/>
      <c r="P7" s="39"/>
      <c r="Q7" s="39"/>
    </row>
    <row r="8" spans="1:17" ht="22.5" customHeight="1" x14ac:dyDescent="0.2">
      <c r="A8" s="48"/>
      <c r="B8" s="48"/>
      <c r="C8" s="48"/>
      <c r="D8" s="48"/>
      <c r="E8" s="49"/>
      <c r="F8" s="49"/>
      <c r="G8" s="220"/>
      <c r="H8" s="50"/>
      <c r="I8" s="224"/>
      <c r="J8" s="29"/>
      <c r="K8" s="30"/>
      <c r="L8" s="30"/>
      <c r="M8" s="30"/>
      <c r="N8" s="38"/>
      <c r="O8" s="39"/>
      <c r="P8" s="39"/>
      <c r="Q8" s="39"/>
    </row>
    <row r="9" spans="1:17" ht="22.5" customHeight="1" x14ac:dyDescent="0.2">
      <c r="A9" s="48"/>
      <c r="B9" s="48"/>
      <c r="C9" s="48"/>
      <c r="D9" s="220"/>
      <c r="E9" s="49"/>
      <c r="F9" s="49"/>
      <c r="G9" s="220"/>
      <c r="H9" s="50"/>
      <c r="I9" s="224"/>
      <c r="J9" s="29"/>
      <c r="K9" s="30"/>
      <c r="L9" s="30"/>
      <c r="M9" s="30"/>
      <c r="N9" s="38"/>
      <c r="O9" s="39"/>
      <c r="P9" s="39"/>
      <c r="Q9" s="39"/>
    </row>
    <row r="10" spans="1:17" ht="22.5" customHeight="1" x14ac:dyDescent="0.2">
      <c r="A10" s="48"/>
      <c r="B10" s="48"/>
      <c r="C10" s="48"/>
      <c r="D10" s="220"/>
      <c r="E10" s="49"/>
      <c r="F10" s="49"/>
      <c r="G10" s="48"/>
      <c r="H10" s="50"/>
      <c r="I10" s="224"/>
      <c r="J10" s="29"/>
      <c r="K10" s="30"/>
      <c r="L10" s="30"/>
      <c r="M10" s="30"/>
      <c r="N10" s="38"/>
      <c r="O10" s="39"/>
      <c r="P10" s="39"/>
      <c r="Q10" s="39"/>
    </row>
    <row r="11" spans="1:17" ht="22.5" customHeight="1" x14ac:dyDescent="0.2">
      <c r="A11" s="48"/>
      <c r="B11" s="48"/>
      <c r="C11" s="48"/>
      <c r="D11" s="48"/>
      <c r="E11" s="49"/>
      <c r="F11" s="49"/>
      <c r="G11" s="49"/>
      <c r="H11" s="221"/>
      <c r="I11" s="225"/>
      <c r="J11" s="29"/>
      <c r="K11" s="29"/>
      <c r="L11" s="29"/>
      <c r="M11" s="29"/>
      <c r="N11" s="38"/>
      <c r="O11" s="39"/>
      <c r="P11" s="39"/>
      <c r="Q11" s="39"/>
    </row>
    <row r="12" spans="1:17" ht="22.5" customHeight="1" x14ac:dyDescent="0.2">
      <c r="A12" s="48"/>
      <c r="B12" s="48"/>
      <c r="C12" s="48"/>
      <c r="D12" s="48"/>
      <c r="E12" s="49"/>
      <c r="F12" s="49"/>
      <c r="G12" s="49"/>
      <c r="H12" s="50"/>
      <c r="I12" s="50"/>
      <c r="J12" s="29"/>
      <c r="K12" s="30"/>
      <c r="L12" s="30"/>
      <c r="M12" s="30"/>
      <c r="N12" s="38"/>
      <c r="O12" s="39"/>
      <c r="P12" s="39"/>
      <c r="Q12" s="39"/>
    </row>
    <row r="13" spans="1:17" ht="22.5" customHeight="1" x14ac:dyDescent="0.2">
      <c r="A13" s="48"/>
      <c r="B13" s="48"/>
      <c r="C13" s="48"/>
      <c r="D13" s="48"/>
      <c r="E13" s="49"/>
      <c r="F13" s="49"/>
      <c r="G13" s="49"/>
      <c r="H13" s="50"/>
      <c r="I13" s="50"/>
      <c r="J13" s="29"/>
      <c r="K13" s="30"/>
      <c r="L13" s="30"/>
      <c r="M13" s="30"/>
      <c r="N13" s="38"/>
      <c r="O13" s="39"/>
      <c r="P13" s="39"/>
      <c r="Q13" s="39"/>
    </row>
    <row r="14" spans="1:17" ht="22.5" customHeight="1" x14ac:dyDescent="0.2">
      <c r="A14" s="48"/>
      <c r="B14" s="48"/>
      <c r="C14" s="48"/>
      <c r="D14" s="48"/>
      <c r="E14" s="49"/>
      <c r="F14" s="49"/>
      <c r="G14" s="49"/>
      <c r="H14" s="50"/>
      <c r="I14" s="50"/>
      <c r="J14" s="29"/>
      <c r="K14" s="30"/>
      <c r="L14" s="30"/>
      <c r="M14" s="30"/>
      <c r="N14" s="38"/>
      <c r="O14" s="39"/>
      <c r="P14" s="39"/>
      <c r="Q14" s="39"/>
    </row>
    <row r="15" spans="1:17" ht="22.5" customHeight="1" x14ac:dyDescent="0.2">
      <c r="A15" s="48"/>
      <c r="B15" s="48"/>
      <c r="C15" s="48"/>
      <c r="D15" s="48"/>
      <c r="E15" s="49"/>
      <c r="F15" s="49"/>
      <c r="G15" s="49"/>
      <c r="H15" s="50"/>
      <c r="I15" s="50"/>
      <c r="J15" s="29"/>
      <c r="K15" s="30"/>
      <c r="L15" s="30"/>
      <c r="M15" s="30"/>
      <c r="N15" s="38"/>
      <c r="O15" s="39"/>
      <c r="P15" s="39"/>
      <c r="Q15" s="39"/>
    </row>
    <row r="17" spans="1:17" ht="27.75" customHeight="1" x14ac:dyDescent="0.2">
      <c r="A17" s="295" t="str">
        <f>Overview!B4&amp; " - Effective from "&amp;Overview!D4&amp;" - "&amp;Overview!E4&amp;" new designated EHV line loss factors"</f>
        <v>Aidien Limited - GSP_D - Effective from 1 April 2025 - Final new designated EHV line loss factors</v>
      </c>
      <c r="B17" s="296"/>
      <c r="C17" s="296"/>
      <c r="D17" s="296"/>
      <c r="E17" s="296"/>
      <c r="F17" s="296"/>
      <c r="G17" s="296"/>
      <c r="H17" s="296"/>
      <c r="I17" s="296"/>
      <c r="J17" s="296"/>
      <c r="K17" s="296"/>
      <c r="L17" s="296"/>
      <c r="M17" s="296"/>
      <c r="N17" s="296"/>
      <c r="O17" s="296"/>
      <c r="P17" s="296"/>
      <c r="Q17" s="296"/>
    </row>
    <row r="18" spans="1:17" ht="62.25" customHeight="1" x14ac:dyDescent="0.2">
      <c r="A18" s="27" t="s">
        <v>154</v>
      </c>
      <c r="B18" s="27" t="s">
        <v>61</v>
      </c>
      <c r="C18" s="27" t="s">
        <v>43</v>
      </c>
      <c r="D18" s="27" t="s">
        <v>44</v>
      </c>
      <c r="E18" s="27" t="s">
        <v>62</v>
      </c>
      <c r="F18" s="27" t="s">
        <v>43</v>
      </c>
      <c r="G18" s="27" t="s">
        <v>45</v>
      </c>
      <c r="H18" s="76" t="s">
        <v>37</v>
      </c>
      <c r="I18" s="58" t="s">
        <v>619</v>
      </c>
      <c r="J18" s="33" t="s">
        <v>121</v>
      </c>
      <c r="K18" s="33" t="s">
        <v>120</v>
      </c>
      <c r="L18" s="33" t="s">
        <v>122</v>
      </c>
      <c r="M18" s="33" t="s">
        <v>123</v>
      </c>
      <c r="N18" s="35" t="s">
        <v>124</v>
      </c>
      <c r="O18" s="35" t="s">
        <v>125</v>
      </c>
      <c r="P18" s="35" t="s">
        <v>126</v>
      </c>
      <c r="Q18" s="35" t="s">
        <v>127</v>
      </c>
    </row>
    <row r="19" spans="1:17" ht="22.5" customHeight="1" x14ac:dyDescent="0.2">
      <c r="A19" s="48"/>
      <c r="B19" s="48"/>
      <c r="C19" s="48"/>
      <c r="D19" s="48"/>
      <c r="E19" s="49"/>
      <c r="F19" s="36"/>
      <c r="G19" s="36"/>
      <c r="H19" s="37"/>
      <c r="I19" s="37"/>
      <c r="J19" s="40"/>
      <c r="K19" s="40"/>
      <c r="L19" s="31"/>
      <c r="M19" s="32"/>
      <c r="N19" s="34"/>
      <c r="O19" s="34"/>
      <c r="P19" s="34"/>
      <c r="Q19" s="34"/>
    </row>
    <row r="20" spans="1:17" ht="22.5" customHeight="1" x14ac:dyDescent="0.2">
      <c r="A20" s="48"/>
      <c r="B20" s="48"/>
      <c r="C20" s="48"/>
      <c r="D20" s="48"/>
      <c r="E20" s="49"/>
      <c r="F20" s="36"/>
      <c r="G20" s="36"/>
      <c r="H20" s="37"/>
      <c r="I20" s="37"/>
      <c r="J20" s="40"/>
      <c r="K20" s="40"/>
      <c r="L20" s="31"/>
      <c r="M20" s="32"/>
      <c r="N20" s="34"/>
      <c r="O20" s="34"/>
      <c r="P20" s="34"/>
      <c r="Q20" s="34"/>
    </row>
    <row r="21" spans="1:17" ht="22.5" customHeight="1" x14ac:dyDescent="0.2">
      <c r="A21" s="48"/>
      <c r="B21" s="48"/>
      <c r="C21" s="48"/>
      <c r="D21" s="48"/>
      <c r="E21" s="49"/>
      <c r="F21" s="36"/>
      <c r="G21" s="36"/>
      <c r="H21" s="37"/>
      <c r="I21" s="37"/>
      <c r="J21" s="40"/>
      <c r="K21" s="40"/>
      <c r="L21" s="31"/>
      <c r="M21" s="32"/>
      <c r="N21" s="34"/>
      <c r="O21" s="34"/>
      <c r="P21" s="34"/>
      <c r="Q21" s="34"/>
    </row>
    <row r="22" spans="1:17" ht="22.5" customHeight="1" x14ac:dyDescent="0.2">
      <c r="A22" s="48"/>
      <c r="B22" s="48"/>
      <c r="C22" s="48"/>
      <c r="D22" s="48"/>
      <c r="E22" s="49"/>
      <c r="F22" s="36"/>
      <c r="G22" s="36"/>
      <c r="H22" s="37"/>
      <c r="I22" s="37"/>
      <c r="J22" s="40"/>
      <c r="K22" s="40"/>
      <c r="L22" s="31"/>
      <c r="M22" s="32"/>
      <c r="N22" s="34"/>
      <c r="O22" s="34"/>
      <c r="P22" s="34"/>
      <c r="Q22" s="34"/>
    </row>
    <row r="23" spans="1:17" ht="22.5" customHeight="1" x14ac:dyDescent="0.2">
      <c r="A23" s="48"/>
      <c r="B23" s="48"/>
      <c r="C23" s="48"/>
      <c r="D23" s="48"/>
      <c r="E23" s="49"/>
      <c r="F23" s="36"/>
      <c r="G23" s="36"/>
      <c r="H23" s="37"/>
      <c r="I23" s="37"/>
      <c r="J23" s="40"/>
      <c r="K23" s="40"/>
      <c r="L23" s="31"/>
      <c r="M23" s="32"/>
      <c r="N23" s="34"/>
      <c r="O23" s="34"/>
      <c r="P23" s="34"/>
      <c r="Q23" s="34"/>
    </row>
    <row r="24" spans="1:17" ht="22.5" customHeight="1" x14ac:dyDescent="0.2">
      <c r="A24" s="48"/>
      <c r="B24" s="48"/>
      <c r="C24" s="48"/>
      <c r="D24" s="48"/>
      <c r="E24" s="49"/>
      <c r="F24" s="36"/>
      <c r="G24" s="36"/>
      <c r="H24" s="37"/>
      <c r="I24" s="37"/>
      <c r="J24" s="40"/>
      <c r="K24" s="40"/>
      <c r="L24" s="31"/>
      <c r="M24" s="32"/>
      <c r="N24" s="34"/>
      <c r="O24" s="34"/>
      <c r="P24" s="34"/>
      <c r="Q24" s="34"/>
    </row>
    <row r="25" spans="1:17" ht="22.5" customHeight="1" x14ac:dyDescent="0.2">
      <c r="A25" s="48"/>
      <c r="B25" s="48"/>
      <c r="C25" s="48"/>
      <c r="D25" s="48"/>
      <c r="E25" s="49"/>
      <c r="F25" s="36"/>
      <c r="G25" s="36"/>
      <c r="H25" s="37"/>
      <c r="I25" s="37"/>
      <c r="J25" s="40"/>
      <c r="K25" s="40"/>
      <c r="L25" s="31"/>
      <c r="M25" s="32"/>
      <c r="N25" s="34"/>
      <c r="O25" s="34"/>
      <c r="P25" s="34"/>
      <c r="Q25" s="34"/>
    </row>
    <row r="26" spans="1:17" ht="22.5" customHeight="1" x14ac:dyDescent="0.2">
      <c r="A26" s="48"/>
      <c r="B26" s="48"/>
      <c r="C26" s="48"/>
      <c r="D26" s="48"/>
      <c r="E26" s="49"/>
      <c r="F26" s="36"/>
      <c r="G26" s="36"/>
      <c r="H26" s="37"/>
      <c r="I26" s="37"/>
      <c r="J26" s="40"/>
      <c r="K26" s="40"/>
      <c r="L26" s="31"/>
      <c r="M26" s="32"/>
      <c r="N26" s="34"/>
      <c r="O26" s="34"/>
      <c r="P26" s="34"/>
      <c r="Q26" s="34"/>
    </row>
    <row r="27" spans="1:17" ht="22.5" customHeight="1" x14ac:dyDescent="0.2">
      <c r="A27" s="48"/>
      <c r="B27" s="48"/>
      <c r="C27" s="48"/>
      <c r="D27" s="48"/>
      <c r="E27" s="49"/>
      <c r="F27" s="36"/>
      <c r="G27" s="36"/>
      <c r="H27" s="37"/>
      <c r="I27" s="37"/>
      <c r="J27" s="40"/>
      <c r="K27" s="40"/>
      <c r="L27" s="31"/>
      <c r="M27" s="32"/>
      <c r="N27" s="34"/>
      <c r="O27" s="34"/>
      <c r="P27" s="34"/>
      <c r="Q27" s="34"/>
    </row>
    <row r="28" spans="1:17" ht="22.5" customHeight="1" x14ac:dyDescent="0.2">
      <c r="A28" s="48"/>
      <c r="B28" s="48"/>
      <c r="C28" s="48"/>
      <c r="D28" s="48"/>
      <c r="E28" s="49"/>
      <c r="F28" s="36"/>
      <c r="G28" s="36"/>
      <c r="H28" s="37"/>
      <c r="I28" s="37"/>
      <c r="J28" s="40"/>
      <c r="K28" s="40"/>
      <c r="L28" s="31"/>
      <c r="M28" s="32"/>
      <c r="N28" s="34"/>
      <c r="O28" s="34"/>
      <c r="P28" s="34"/>
      <c r="Q28" s="34"/>
    </row>
  </sheetData>
  <customSheetViews>
    <customSheetView guid="{5032A364-B81A-48DA-88DA-AB3B86B47EE9}" scale="80" fitToPage="1">
      <selection activeCell="A4" sqref="A4:M4"/>
      <pageMargins left="0.39370078740157483" right="0.35433070866141736" top="1.1023622047244095" bottom="0.74803149606299213" header="0.35433070866141736" footer="0.51181102362204722"/>
      <pageSetup paperSize="9" scale="71" fitToHeight="0" orientation="landscape" r:id="rId1"/>
      <headerFooter differentFirst="1" scaleWithDoc="0">
        <oddFooter>&amp;C&amp;P of &amp;N</oddFooter>
        <firstHeader>&amp;L
Annex 2 - Schedule of Charges for use of the Distribution System by Designated EHV Properties (including LDNOs with Designated EHV Properties/end-users).</firstHeader>
        <firstFooter>&amp;C&amp;P of &amp;N</firstFooter>
      </headerFooter>
    </customSheetView>
  </customSheetViews>
  <mergeCells count="4">
    <mergeCell ref="H1:I1"/>
    <mergeCell ref="A4:Q4"/>
    <mergeCell ref="A2:Q2"/>
    <mergeCell ref="A17:Q17"/>
  </mergeCells>
  <phoneticPr fontId="6" type="noConversion"/>
  <hyperlinks>
    <hyperlink ref="A1" location="Overview!A1" display="Back to Overview" xr:uid="{00000000-0004-0000-0800-000000000000}"/>
  </hyperlinks>
  <pageMargins left="0.39370078740157483" right="0.35433070866141736" top="1.1023622047244095" bottom="0.55118110236220474" header="0.35433070866141736" footer="0.31496062992125984"/>
  <pageSetup paperSize="9" scale="35" fitToHeight="0" orientation="portrait" r:id="rId2"/>
  <headerFooter differentFirst="1" scaleWithDoc="0">
    <oddFooter>&amp;L&amp;8Note: The list of MPANs / MSIDs provided may be incomplete; the DNO reserves the right to apply the listed charges to any other MPANs / MSIDs associated with the site.&amp;R&amp;P of &amp;N&amp;C&amp;1#&amp;"Calibri"&amp;12&amp;K008000Internal Use</oddFooter>
    <firstHeader>&amp;L
Annex 6 - New Designated EHV Properties. Addendum to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&amp;N&amp;C&amp;1#&amp;"Calibri"&amp;12&amp;K008000Internal Use</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F165"/>
  <sheetViews>
    <sheetView zoomScale="80" zoomScaleNormal="80" zoomScaleSheetLayoutView="100" workbookViewId="0"/>
  </sheetViews>
  <sheetFormatPr defaultColWidth="9.140625" defaultRowHeight="27.75" customHeight="1" x14ac:dyDescent="0.2"/>
  <cols>
    <col min="1" max="1" width="63.42578125" style="2" customWidth="1"/>
    <col min="2" max="2" width="17.5703125" style="3" customWidth="1"/>
    <col min="3" max="3" width="6.85546875" style="2" customWidth="1"/>
    <col min="4" max="5" width="17.5703125" style="3" customWidth="1"/>
    <col min="6" max="16384" width="9.140625" style="2"/>
  </cols>
  <sheetData>
    <row r="1" spans="1:6" ht="27.75" customHeight="1" x14ac:dyDescent="0.2">
      <c r="A1" s="14" t="s">
        <v>26</v>
      </c>
      <c r="B1" s="297"/>
      <c r="C1" s="297"/>
      <c r="D1" s="179"/>
      <c r="E1" s="179"/>
    </row>
    <row r="2" spans="1:6" ht="35.1" customHeight="1" x14ac:dyDescent="0.2">
      <c r="A2" s="256" t="str">
        <f>Overview!B4&amp; " - Effective from "&amp;Overview!D4&amp;" - "&amp;Overview!E4&amp;" Supplier of Last Resort and Eligible Bad Debt Pass-Through Costs"</f>
        <v>Aidien Limited - GSP_D - Effective from 1 April 2025 - Final Supplier of Last Resort and Eligible Bad Debt Pass-Through Costs</v>
      </c>
      <c r="B2" s="257"/>
      <c r="C2" s="257"/>
      <c r="D2" s="257"/>
      <c r="E2" s="258"/>
    </row>
    <row r="3" spans="1:6" s="79" customFormat="1" ht="21" customHeight="1" x14ac:dyDescent="0.2">
      <c r="A3" s="86"/>
      <c r="B3" s="86"/>
      <c r="C3" s="86"/>
      <c r="D3" s="86"/>
      <c r="E3" s="86"/>
    </row>
    <row r="4" spans="1:6" ht="78.75" customHeight="1" x14ac:dyDescent="0.2">
      <c r="A4" s="27" t="s">
        <v>139</v>
      </c>
      <c r="B4" s="15" t="s">
        <v>435</v>
      </c>
      <c r="C4" s="15" t="s">
        <v>31</v>
      </c>
      <c r="D4" s="15" t="s">
        <v>483</v>
      </c>
      <c r="E4" s="15" t="s">
        <v>484</v>
      </c>
    </row>
    <row r="5" spans="1:6" ht="15.75" x14ac:dyDescent="0.2">
      <c r="A5" s="17" t="s">
        <v>673</v>
      </c>
      <c r="B5" s="44"/>
      <c r="C5" s="187" t="s">
        <v>606</v>
      </c>
      <c r="D5" s="188">
        <v>8.3811002314781682E-2</v>
      </c>
      <c r="E5" s="188">
        <v>4.8918439955046099E-2</v>
      </c>
      <c r="F5" s="213">
        <v>1</v>
      </c>
    </row>
    <row r="6" spans="1:6" ht="27" customHeight="1" x14ac:dyDescent="0.2">
      <c r="A6" s="17" t="s">
        <v>620</v>
      </c>
      <c r="B6" s="219"/>
      <c r="C6" s="170" t="s">
        <v>605</v>
      </c>
      <c r="D6" s="189"/>
      <c r="E6" s="188">
        <v>4.8918439955046099E-2</v>
      </c>
      <c r="F6" s="213">
        <v>1</v>
      </c>
    </row>
    <row r="7" spans="1:6" ht="27" customHeight="1" x14ac:dyDescent="0.2">
      <c r="A7" s="17" t="s">
        <v>621</v>
      </c>
      <c r="B7" s="219"/>
      <c r="C7" s="170" t="s">
        <v>605</v>
      </c>
      <c r="D7" s="189"/>
      <c r="E7" s="188">
        <v>4.8918439955046099E-2</v>
      </c>
      <c r="F7" s="213">
        <v>1</v>
      </c>
    </row>
    <row r="8" spans="1:6" ht="27" customHeight="1" x14ac:dyDescent="0.2">
      <c r="A8" s="17" t="s">
        <v>622</v>
      </c>
      <c r="B8" s="219"/>
      <c r="C8" s="170" t="s">
        <v>605</v>
      </c>
      <c r="D8" s="189"/>
      <c r="E8" s="188">
        <v>4.8918439955046099E-2</v>
      </c>
      <c r="F8" s="213">
        <v>1</v>
      </c>
    </row>
    <row r="9" spans="1:6" ht="27" customHeight="1" x14ac:dyDescent="0.2">
      <c r="A9" s="17" t="s">
        <v>623</v>
      </c>
      <c r="B9" s="219"/>
      <c r="C9" s="170" t="s">
        <v>605</v>
      </c>
      <c r="D9" s="189"/>
      <c r="E9" s="188">
        <v>4.8918439955046099E-2</v>
      </c>
      <c r="F9" s="213">
        <v>1</v>
      </c>
    </row>
    <row r="10" spans="1:6" ht="27" customHeight="1" x14ac:dyDescent="0.2">
      <c r="A10" s="17" t="s">
        <v>624</v>
      </c>
      <c r="B10" s="219"/>
      <c r="C10" s="170" t="s">
        <v>605</v>
      </c>
      <c r="D10" s="189"/>
      <c r="E10" s="188">
        <v>4.8918439955046099E-2</v>
      </c>
      <c r="F10" s="213">
        <v>1</v>
      </c>
    </row>
    <row r="11" spans="1:6" ht="27" customHeight="1" x14ac:dyDescent="0.2">
      <c r="A11" s="171" t="s">
        <v>488</v>
      </c>
      <c r="B11" s="44"/>
      <c r="C11" s="170">
        <v>0</v>
      </c>
      <c r="D11" s="189"/>
      <c r="E11" s="188">
        <v>4.8918439955046099E-2</v>
      </c>
      <c r="F11" s="213">
        <v>1</v>
      </c>
    </row>
    <row r="12" spans="1:6" ht="27" customHeight="1" x14ac:dyDescent="0.2">
      <c r="A12" s="171" t="s">
        <v>489</v>
      </c>
      <c r="B12" s="44"/>
      <c r="C12" s="170">
        <v>0</v>
      </c>
      <c r="D12" s="189"/>
      <c r="E12" s="188">
        <v>4.8918439955046099E-2</v>
      </c>
      <c r="F12" s="213">
        <v>1</v>
      </c>
    </row>
    <row r="13" spans="1:6" ht="27" customHeight="1" x14ac:dyDescent="0.2">
      <c r="A13" s="171" t="s">
        <v>490</v>
      </c>
      <c r="B13" s="44"/>
      <c r="C13" s="170">
        <v>0</v>
      </c>
      <c r="D13" s="189"/>
      <c r="E13" s="188">
        <v>4.8918439955046099E-2</v>
      </c>
      <c r="F13" s="213">
        <v>1</v>
      </c>
    </row>
    <row r="14" spans="1:6" ht="27.75" customHeight="1" x14ac:dyDescent="0.2">
      <c r="A14" s="171" t="s">
        <v>491</v>
      </c>
      <c r="B14" s="44"/>
      <c r="C14" s="170">
        <v>0</v>
      </c>
      <c r="D14" s="189"/>
      <c r="E14" s="188">
        <v>4.8918439955046099E-2</v>
      </c>
      <c r="F14" s="213">
        <v>1</v>
      </c>
    </row>
    <row r="15" spans="1:6" ht="27.75" customHeight="1" x14ac:dyDescent="0.2">
      <c r="A15" s="175" t="s">
        <v>492</v>
      </c>
      <c r="B15" s="44"/>
      <c r="C15" s="170">
        <v>0</v>
      </c>
      <c r="D15" s="189"/>
      <c r="E15" s="188">
        <v>4.8918439955046099E-2</v>
      </c>
      <c r="F15" s="213">
        <v>1</v>
      </c>
    </row>
    <row r="16" spans="1:6" ht="27.75" customHeight="1" x14ac:dyDescent="0.2">
      <c r="A16" s="175" t="s">
        <v>493</v>
      </c>
      <c r="B16" s="44"/>
      <c r="C16" s="170">
        <v>0</v>
      </c>
      <c r="D16" s="189"/>
      <c r="E16" s="188">
        <v>4.8918439955046099E-2</v>
      </c>
      <c r="F16" s="213">
        <v>1</v>
      </c>
    </row>
    <row r="17" spans="1:6" ht="27.75" customHeight="1" x14ac:dyDescent="0.2">
      <c r="A17" s="175" t="s">
        <v>494</v>
      </c>
      <c r="B17" s="44"/>
      <c r="C17" s="170">
        <v>0</v>
      </c>
      <c r="D17" s="189"/>
      <c r="E17" s="188">
        <v>4.8918439955046099E-2</v>
      </c>
      <c r="F17" s="213">
        <v>1</v>
      </c>
    </row>
    <row r="18" spans="1:6" ht="27.75" customHeight="1" x14ac:dyDescent="0.2">
      <c r="A18" s="175" t="s">
        <v>495</v>
      </c>
      <c r="B18" s="44"/>
      <c r="C18" s="170">
        <v>0</v>
      </c>
      <c r="D18" s="189"/>
      <c r="E18" s="188">
        <v>4.8918439955046099E-2</v>
      </c>
      <c r="F18" s="213">
        <v>1</v>
      </c>
    </row>
    <row r="19" spans="1:6" ht="27.75" customHeight="1" x14ac:dyDescent="0.2">
      <c r="A19" s="175" t="s">
        <v>496</v>
      </c>
      <c r="B19" s="44"/>
      <c r="C19" s="170">
        <v>0</v>
      </c>
      <c r="D19" s="189"/>
      <c r="E19" s="188">
        <v>4.8918439955046099E-2</v>
      </c>
      <c r="F19" s="213">
        <v>1</v>
      </c>
    </row>
    <row r="20" spans="1:6" ht="27.75" customHeight="1" x14ac:dyDescent="0.2">
      <c r="A20" s="175" t="s">
        <v>497</v>
      </c>
      <c r="B20" s="44"/>
      <c r="C20" s="170">
        <v>0</v>
      </c>
      <c r="D20" s="189"/>
      <c r="E20" s="188">
        <v>4.8918439955046099E-2</v>
      </c>
      <c r="F20" s="213">
        <v>1</v>
      </c>
    </row>
    <row r="21" spans="1:6" ht="27.75" customHeight="1" x14ac:dyDescent="0.2">
      <c r="A21" s="175" t="s">
        <v>498</v>
      </c>
      <c r="B21" s="44"/>
      <c r="C21" s="170">
        <v>0</v>
      </c>
      <c r="D21" s="189"/>
      <c r="E21" s="188">
        <v>4.8918439955046099E-2</v>
      </c>
      <c r="F21" s="213">
        <v>1</v>
      </c>
    </row>
    <row r="22" spans="1:6" ht="27.75" customHeight="1" x14ac:dyDescent="0.2">
      <c r="A22" s="175" t="s">
        <v>499</v>
      </c>
      <c r="B22" s="44"/>
      <c r="C22" s="170">
        <v>0</v>
      </c>
      <c r="D22" s="189"/>
      <c r="E22" s="188">
        <v>4.8918439955046099E-2</v>
      </c>
      <c r="F22" s="213">
        <v>1</v>
      </c>
    </row>
    <row r="23" spans="1:6" ht="27.75" customHeight="1" x14ac:dyDescent="0.2">
      <c r="A23" s="171" t="s">
        <v>500</v>
      </c>
      <c r="B23" s="44"/>
      <c r="C23" s="170">
        <v>0</v>
      </c>
      <c r="D23" s="189"/>
      <c r="E23" s="188">
        <v>4.8918439955046099E-2</v>
      </c>
      <c r="F23" s="213">
        <v>1</v>
      </c>
    </row>
    <row r="24" spans="1:6" ht="27.75" customHeight="1" x14ac:dyDescent="0.2">
      <c r="A24" s="171" t="s">
        <v>501</v>
      </c>
      <c r="B24" s="44"/>
      <c r="C24" s="170">
        <v>0</v>
      </c>
      <c r="D24" s="189"/>
      <c r="E24" s="188">
        <v>4.8918439955046099E-2</v>
      </c>
      <c r="F24" s="213">
        <v>1</v>
      </c>
    </row>
    <row r="25" spans="1:6" ht="27.75" customHeight="1" x14ac:dyDescent="0.2">
      <c r="A25" s="171" t="s">
        <v>502</v>
      </c>
      <c r="B25" s="44"/>
      <c r="C25" s="170">
        <v>0</v>
      </c>
      <c r="D25" s="189"/>
      <c r="E25" s="188">
        <v>4.8918439955046099E-2</v>
      </c>
      <c r="F25" s="213">
        <v>1</v>
      </c>
    </row>
    <row r="26" spans="1:6" ht="27.75" customHeight="1" x14ac:dyDescent="0.2">
      <c r="A26" s="171" t="s">
        <v>674</v>
      </c>
      <c r="B26" s="44"/>
      <c r="C26" s="187" t="s">
        <v>606</v>
      </c>
      <c r="D26" s="188">
        <v>8.3811002314781682E-2</v>
      </c>
      <c r="E26" s="188">
        <v>4.8918439955046099E-2</v>
      </c>
      <c r="F26" s="213">
        <v>1</v>
      </c>
    </row>
    <row r="27" spans="1:6" ht="27.75" customHeight="1" x14ac:dyDescent="0.2">
      <c r="A27" s="171" t="s">
        <v>626</v>
      </c>
      <c r="B27" s="44"/>
      <c r="C27" s="170" t="s">
        <v>605</v>
      </c>
      <c r="D27" s="189"/>
      <c r="E27" s="188">
        <v>4.8918439955046099E-2</v>
      </c>
      <c r="F27" s="213">
        <v>1</v>
      </c>
    </row>
    <row r="28" spans="1:6" ht="27.75" customHeight="1" x14ac:dyDescent="0.2">
      <c r="A28" s="171" t="s">
        <v>627</v>
      </c>
      <c r="B28" s="44"/>
      <c r="C28" s="170" t="s">
        <v>605</v>
      </c>
      <c r="D28" s="189"/>
      <c r="E28" s="188">
        <v>4.8918439955046099E-2</v>
      </c>
      <c r="F28" s="213">
        <v>1</v>
      </c>
    </row>
    <row r="29" spans="1:6" ht="27.75" customHeight="1" x14ac:dyDescent="0.2">
      <c r="A29" s="171" t="s">
        <v>628</v>
      </c>
      <c r="B29" s="44"/>
      <c r="C29" s="170" t="s">
        <v>605</v>
      </c>
      <c r="D29" s="189"/>
      <c r="E29" s="188">
        <v>4.8918439955046099E-2</v>
      </c>
      <c r="F29" s="213">
        <v>1</v>
      </c>
    </row>
    <row r="30" spans="1:6" ht="27.75" customHeight="1" x14ac:dyDescent="0.2">
      <c r="A30" s="171" t="s">
        <v>629</v>
      </c>
      <c r="B30" s="44"/>
      <c r="C30" s="170" t="s">
        <v>605</v>
      </c>
      <c r="D30" s="189"/>
      <c r="E30" s="188">
        <v>4.8918439955046099E-2</v>
      </c>
      <c r="F30" s="213">
        <v>1</v>
      </c>
    </row>
    <row r="31" spans="1:6" ht="27.75" customHeight="1" x14ac:dyDescent="0.2">
      <c r="A31" s="171" t="s">
        <v>630</v>
      </c>
      <c r="B31" s="44"/>
      <c r="C31" s="170" t="s">
        <v>605</v>
      </c>
      <c r="D31" s="189"/>
      <c r="E31" s="188">
        <v>4.8918439955046099E-2</v>
      </c>
      <c r="F31" s="213">
        <v>1</v>
      </c>
    </row>
    <row r="32" spans="1:6" ht="27.75" customHeight="1" x14ac:dyDescent="0.2">
      <c r="A32" s="171" t="s">
        <v>503</v>
      </c>
      <c r="B32" s="44"/>
      <c r="C32" s="170">
        <v>0</v>
      </c>
      <c r="D32" s="189"/>
      <c r="E32" s="188">
        <v>4.8918439955046099E-2</v>
      </c>
      <c r="F32" s="213">
        <v>1</v>
      </c>
    </row>
    <row r="33" spans="1:6" ht="27.75" customHeight="1" x14ac:dyDescent="0.2">
      <c r="A33" s="171" t="s">
        <v>504</v>
      </c>
      <c r="B33" s="44"/>
      <c r="C33" s="170">
        <v>0</v>
      </c>
      <c r="D33" s="189"/>
      <c r="E33" s="188">
        <v>4.8918439955046099E-2</v>
      </c>
      <c r="F33" s="213">
        <v>1</v>
      </c>
    </row>
    <row r="34" spans="1:6" ht="27.75" customHeight="1" x14ac:dyDescent="0.2">
      <c r="A34" s="171" t="s">
        <v>505</v>
      </c>
      <c r="B34" s="44"/>
      <c r="C34" s="170">
        <v>0</v>
      </c>
      <c r="D34" s="189"/>
      <c r="E34" s="188">
        <v>4.8918439955046099E-2</v>
      </c>
      <c r="F34" s="213">
        <v>1</v>
      </c>
    </row>
    <row r="35" spans="1:6" ht="27.75" customHeight="1" x14ac:dyDescent="0.2">
      <c r="A35" s="171" t="s">
        <v>506</v>
      </c>
      <c r="B35" s="44"/>
      <c r="C35" s="170">
        <v>0</v>
      </c>
      <c r="D35" s="189"/>
      <c r="E35" s="188">
        <v>4.8918439955046099E-2</v>
      </c>
      <c r="F35" s="213">
        <v>1</v>
      </c>
    </row>
    <row r="36" spans="1:6" ht="27.75" customHeight="1" x14ac:dyDescent="0.2">
      <c r="A36" s="171" t="s">
        <v>507</v>
      </c>
      <c r="B36" s="44"/>
      <c r="C36" s="170">
        <v>0</v>
      </c>
      <c r="D36" s="189"/>
      <c r="E36" s="188">
        <v>4.8918439955046099E-2</v>
      </c>
      <c r="F36" s="213">
        <v>1</v>
      </c>
    </row>
    <row r="37" spans="1:6" ht="27.75" customHeight="1" x14ac:dyDescent="0.2">
      <c r="A37" s="175" t="s">
        <v>675</v>
      </c>
      <c r="B37" s="44"/>
      <c r="C37" s="187" t="s">
        <v>606</v>
      </c>
      <c r="D37" s="188">
        <v>8.3811002314781682E-2</v>
      </c>
      <c r="E37" s="188">
        <v>4.8918439955046099E-2</v>
      </c>
      <c r="F37" s="213">
        <v>1</v>
      </c>
    </row>
    <row r="38" spans="1:6" ht="27.75" customHeight="1" x14ac:dyDescent="0.2">
      <c r="A38" s="171" t="s">
        <v>632</v>
      </c>
      <c r="B38" s="44"/>
      <c r="C38" s="170" t="s">
        <v>605</v>
      </c>
      <c r="D38" s="189"/>
      <c r="E38" s="188">
        <v>4.8918439955046099E-2</v>
      </c>
      <c r="F38" s="213">
        <v>2</v>
      </c>
    </row>
    <row r="39" spans="1:6" ht="27.75" customHeight="1" x14ac:dyDescent="0.2">
      <c r="A39" s="171" t="s">
        <v>633</v>
      </c>
      <c r="B39" s="44"/>
      <c r="C39" s="170" t="s">
        <v>605</v>
      </c>
      <c r="D39" s="189"/>
      <c r="E39" s="188">
        <v>4.8918439955046099E-2</v>
      </c>
      <c r="F39" s="213">
        <v>2</v>
      </c>
    </row>
    <row r="40" spans="1:6" ht="27.75" customHeight="1" x14ac:dyDescent="0.2">
      <c r="A40" s="171" t="s">
        <v>634</v>
      </c>
      <c r="B40" s="44"/>
      <c r="C40" s="170" t="s">
        <v>605</v>
      </c>
      <c r="D40" s="189"/>
      <c r="E40" s="188">
        <v>4.8918439955046099E-2</v>
      </c>
      <c r="F40" s="213">
        <v>2</v>
      </c>
    </row>
    <row r="41" spans="1:6" ht="27.75" customHeight="1" x14ac:dyDescent="0.2">
      <c r="A41" s="171" t="s">
        <v>635</v>
      </c>
      <c r="B41" s="44"/>
      <c r="C41" s="170" t="s">
        <v>605</v>
      </c>
      <c r="D41" s="189"/>
      <c r="E41" s="188">
        <v>4.8918439955046099E-2</v>
      </c>
      <c r="F41" s="213">
        <v>2</v>
      </c>
    </row>
    <row r="42" spans="1:6" ht="27.75" customHeight="1" x14ac:dyDescent="0.2">
      <c r="A42" s="171" t="s">
        <v>636</v>
      </c>
      <c r="B42" s="44"/>
      <c r="C42" s="170" t="s">
        <v>605</v>
      </c>
      <c r="D42" s="189"/>
      <c r="E42" s="188">
        <v>4.8918439955046099E-2</v>
      </c>
      <c r="F42" s="213">
        <v>2</v>
      </c>
    </row>
    <row r="43" spans="1:6" ht="27.75" customHeight="1" x14ac:dyDescent="0.2">
      <c r="A43" s="171" t="s">
        <v>509</v>
      </c>
      <c r="B43" s="44"/>
      <c r="C43" s="170">
        <v>0</v>
      </c>
      <c r="D43" s="189"/>
      <c r="E43" s="188">
        <v>4.8918439955046099E-2</v>
      </c>
      <c r="F43" s="213">
        <v>2</v>
      </c>
    </row>
    <row r="44" spans="1:6" ht="27.75" customHeight="1" x14ac:dyDescent="0.2">
      <c r="A44" s="171" t="s">
        <v>510</v>
      </c>
      <c r="B44" s="44"/>
      <c r="C44" s="170">
        <v>0</v>
      </c>
      <c r="D44" s="189"/>
      <c r="E44" s="188">
        <v>4.8918439955046099E-2</v>
      </c>
      <c r="F44" s="213">
        <v>2</v>
      </c>
    </row>
    <row r="45" spans="1:6" ht="27.75" customHeight="1" x14ac:dyDescent="0.2">
      <c r="A45" s="171" t="s">
        <v>511</v>
      </c>
      <c r="B45" s="44"/>
      <c r="C45" s="170">
        <v>0</v>
      </c>
      <c r="D45" s="189"/>
      <c r="E45" s="188">
        <v>4.8918439955046099E-2</v>
      </c>
      <c r="F45" s="213">
        <v>2</v>
      </c>
    </row>
    <row r="46" spans="1:6" ht="27.75" customHeight="1" x14ac:dyDescent="0.2">
      <c r="A46" s="171" t="s">
        <v>512</v>
      </c>
      <c r="B46" s="44"/>
      <c r="C46" s="170">
        <v>0</v>
      </c>
      <c r="D46" s="189"/>
      <c r="E46" s="188">
        <v>4.8918439955046099E-2</v>
      </c>
      <c r="F46" s="213">
        <v>2</v>
      </c>
    </row>
    <row r="47" spans="1:6" ht="27.75" customHeight="1" x14ac:dyDescent="0.2">
      <c r="A47" s="171" t="s">
        <v>513</v>
      </c>
      <c r="B47" s="44"/>
      <c r="C47" s="170">
        <v>0</v>
      </c>
      <c r="D47" s="189"/>
      <c r="E47" s="188">
        <v>4.8918439955046099E-2</v>
      </c>
      <c r="F47" s="213">
        <v>2</v>
      </c>
    </row>
    <row r="48" spans="1:6" ht="27.75" customHeight="1" x14ac:dyDescent="0.2">
      <c r="A48" s="171" t="s">
        <v>514</v>
      </c>
      <c r="B48" s="44"/>
      <c r="C48" s="170">
        <v>0</v>
      </c>
      <c r="D48" s="189"/>
      <c r="E48" s="188">
        <v>4.8918439955046099E-2</v>
      </c>
      <c r="F48" s="213">
        <v>2</v>
      </c>
    </row>
    <row r="49" spans="1:6" ht="27.75" customHeight="1" x14ac:dyDescent="0.2">
      <c r="A49" s="171" t="s">
        <v>515</v>
      </c>
      <c r="B49" s="44"/>
      <c r="C49" s="170">
        <v>0</v>
      </c>
      <c r="D49" s="189"/>
      <c r="E49" s="188">
        <v>4.8918439955046099E-2</v>
      </c>
      <c r="F49" s="213">
        <v>2</v>
      </c>
    </row>
    <row r="50" spans="1:6" ht="27.75" customHeight="1" x14ac:dyDescent="0.2">
      <c r="A50" s="171" t="s">
        <v>516</v>
      </c>
      <c r="B50" s="44"/>
      <c r="C50" s="170">
        <v>0</v>
      </c>
      <c r="D50" s="189"/>
      <c r="E50" s="188">
        <v>4.8918439955046099E-2</v>
      </c>
      <c r="F50" s="213">
        <v>2</v>
      </c>
    </row>
    <row r="51" spans="1:6" ht="27.75" customHeight="1" x14ac:dyDescent="0.2">
      <c r="A51" s="171" t="s">
        <v>517</v>
      </c>
      <c r="B51" s="44"/>
      <c r="C51" s="170">
        <v>0</v>
      </c>
      <c r="D51" s="189"/>
      <c r="E51" s="188">
        <v>4.8918439955046099E-2</v>
      </c>
      <c r="F51" s="213">
        <v>2</v>
      </c>
    </row>
    <row r="52" spans="1:6" ht="27.75" customHeight="1" x14ac:dyDescent="0.2">
      <c r="A52" s="171" t="s">
        <v>518</v>
      </c>
      <c r="B52" s="44"/>
      <c r="C52" s="170">
        <v>0</v>
      </c>
      <c r="D52" s="189"/>
      <c r="E52" s="188">
        <v>4.8918439955046099E-2</v>
      </c>
      <c r="F52" s="213">
        <v>2</v>
      </c>
    </row>
    <row r="53" spans="1:6" ht="27.75" customHeight="1" x14ac:dyDescent="0.2">
      <c r="A53" s="171" t="s">
        <v>519</v>
      </c>
      <c r="B53" s="44"/>
      <c r="C53" s="170">
        <v>0</v>
      </c>
      <c r="D53" s="189"/>
      <c r="E53" s="188">
        <v>4.8918439955046099E-2</v>
      </c>
      <c r="F53" s="213">
        <v>2</v>
      </c>
    </row>
    <row r="54" spans="1:6" ht="27.75" customHeight="1" x14ac:dyDescent="0.2">
      <c r="A54" s="171" t="s">
        <v>520</v>
      </c>
      <c r="B54" s="44"/>
      <c r="C54" s="170">
        <v>0</v>
      </c>
      <c r="D54" s="189"/>
      <c r="E54" s="188">
        <v>4.8918439955046099E-2</v>
      </c>
      <c r="F54" s="213">
        <v>2</v>
      </c>
    </row>
    <row r="55" spans="1:6" ht="27.75" customHeight="1" x14ac:dyDescent="0.2">
      <c r="A55" s="171" t="s">
        <v>521</v>
      </c>
      <c r="B55" s="44"/>
      <c r="C55" s="170">
        <v>0</v>
      </c>
      <c r="D55" s="189"/>
      <c r="E55" s="188">
        <v>4.8918439955046099E-2</v>
      </c>
      <c r="F55" s="213">
        <v>2</v>
      </c>
    </row>
    <row r="56" spans="1:6" ht="27.75" customHeight="1" x14ac:dyDescent="0.2">
      <c r="A56" s="171" t="s">
        <v>522</v>
      </c>
      <c r="B56" s="44"/>
      <c r="C56" s="170">
        <v>0</v>
      </c>
      <c r="D56" s="189"/>
      <c r="E56" s="188">
        <v>4.8918439955046099E-2</v>
      </c>
      <c r="F56" s="213">
        <v>2</v>
      </c>
    </row>
    <row r="57" spans="1:6" ht="27.75" customHeight="1" x14ac:dyDescent="0.2">
      <c r="A57" s="171" t="s">
        <v>523</v>
      </c>
      <c r="B57" s="44"/>
      <c r="C57" s="170">
        <v>0</v>
      </c>
      <c r="D57" s="189"/>
      <c r="E57" s="188">
        <v>4.8918439955046099E-2</v>
      </c>
      <c r="F57" s="213">
        <v>2</v>
      </c>
    </row>
    <row r="58" spans="1:6" ht="27.75" customHeight="1" x14ac:dyDescent="0.2">
      <c r="A58" s="171" t="s">
        <v>676</v>
      </c>
      <c r="B58" s="44"/>
      <c r="C58" s="187" t="s">
        <v>606</v>
      </c>
      <c r="D58" s="188">
        <v>8.3811002314781682E-2</v>
      </c>
      <c r="E58" s="188">
        <v>4.8918439955046099E-2</v>
      </c>
      <c r="F58" s="213">
        <v>2</v>
      </c>
    </row>
    <row r="59" spans="1:6" ht="27.75" customHeight="1" x14ac:dyDescent="0.2">
      <c r="A59" s="171" t="s">
        <v>638</v>
      </c>
      <c r="B59" s="44"/>
      <c r="C59" s="170" t="s">
        <v>605</v>
      </c>
      <c r="D59" s="189"/>
      <c r="E59" s="188">
        <v>4.8918439955046099E-2</v>
      </c>
      <c r="F59" s="213">
        <v>2</v>
      </c>
    </row>
    <row r="60" spans="1:6" ht="27.75" customHeight="1" x14ac:dyDescent="0.2">
      <c r="A60" s="171" t="s">
        <v>639</v>
      </c>
      <c r="B60" s="44"/>
      <c r="C60" s="170" t="s">
        <v>605</v>
      </c>
      <c r="D60" s="189"/>
      <c r="E60" s="188">
        <v>4.8918439955046099E-2</v>
      </c>
      <c r="F60" s="213">
        <v>2</v>
      </c>
    </row>
    <row r="61" spans="1:6" ht="27.75" customHeight="1" x14ac:dyDescent="0.2">
      <c r="A61" s="171" t="s">
        <v>640</v>
      </c>
      <c r="B61" s="44"/>
      <c r="C61" s="170" t="s">
        <v>605</v>
      </c>
      <c r="D61" s="189"/>
      <c r="E61" s="188">
        <v>4.8918439955046099E-2</v>
      </c>
      <c r="F61" s="213">
        <v>2</v>
      </c>
    </row>
    <row r="62" spans="1:6" ht="27.75" customHeight="1" x14ac:dyDescent="0.2">
      <c r="A62" s="171" t="s">
        <v>641</v>
      </c>
      <c r="B62" s="44"/>
      <c r="C62" s="170" t="s">
        <v>605</v>
      </c>
      <c r="D62" s="189"/>
      <c r="E62" s="188">
        <v>4.8918439955046099E-2</v>
      </c>
      <c r="F62" s="213">
        <v>2</v>
      </c>
    </row>
    <row r="63" spans="1:6" ht="27.75" customHeight="1" x14ac:dyDescent="0.2">
      <c r="A63" s="171" t="s">
        <v>642</v>
      </c>
      <c r="B63" s="44"/>
      <c r="C63" s="170" t="s">
        <v>605</v>
      </c>
      <c r="D63" s="189"/>
      <c r="E63" s="188">
        <v>4.8918439955046099E-2</v>
      </c>
      <c r="F63" s="213">
        <v>2</v>
      </c>
    </row>
    <row r="64" spans="1:6" ht="27.75" customHeight="1" x14ac:dyDescent="0.2">
      <c r="A64" s="171" t="s">
        <v>584</v>
      </c>
      <c r="B64" s="44"/>
      <c r="C64" s="170">
        <v>0</v>
      </c>
      <c r="D64" s="189"/>
      <c r="E64" s="188">
        <v>4.8918439955046099E-2</v>
      </c>
      <c r="F64" s="213">
        <v>2</v>
      </c>
    </row>
    <row r="65" spans="1:6" ht="27.75" customHeight="1" x14ac:dyDescent="0.2">
      <c r="A65" s="171" t="s">
        <v>585</v>
      </c>
      <c r="B65" s="44"/>
      <c r="C65" s="170">
        <v>0</v>
      </c>
      <c r="D65" s="189"/>
      <c r="E65" s="188">
        <v>4.8918439955046099E-2</v>
      </c>
      <c r="F65" s="213">
        <v>2</v>
      </c>
    </row>
    <row r="66" spans="1:6" ht="27.75" customHeight="1" x14ac:dyDescent="0.2">
      <c r="A66" s="171" t="s">
        <v>586</v>
      </c>
      <c r="B66" s="44"/>
      <c r="C66" s="170">
        <v>0</v>
      </c>
      <c r="D66" s="189"/>
      <c r="E66" s="188">
        <v>4.8918439955046099E-2</v>
      </c>
      <c r="F66" s="213">
        <v>2</v>
      </c>
    </row>
    <row r="67" spans="1:6" ht="27.75" customHeight="1" x14ac:dyDescent="0.2">
      <c r="A67" s="171" t="s">
        <v>587</v>
      </c>
      <c r="B67" s="44"/>
      <c r="C67" s="170">
        <v>0</v>
      </c>
      <c r="D67" s="189"/>
      <c r="E67" s="188">
        <v>4.8918439955046099E-2</v>
      </c>
      <c r="F67" s="213">
        <v>2</v>
      </c>
    </row>
    <row r="68" spans="1:6" ht="27.75" customHeight="1" x14ac:dyDescent="0.2">
      <c r="A68" s="171" t="s">
        <v>588</v>
      </c>
      <c r="B68" s="44"/>
      <c r="C68" s="170">
        <v>0</v>
      </c>
      <c r="D68" s="189"/>
      <c r="E68" s="188">
        <v>4.8918439955046099E-2</v>
      </c>
      <c r="F68" s="213">
        <v>2</v>
      </c>
    </row>
    <row r="69" spans="1:6" ht="27.75" customHeight="1" x14ac:dyDescent="0.2">
      <c r="A69" s="171" t="s">
        <v>589</v>
      </c>
      <c r="B69" s="44"/>
      <c r="C69" s="170">
        <v>0</v>
      </c>
      <c r="D69" s="189"/>
      <c r="E69" s="188">
        <v>4.8918439955046099E-2</v>
      </c>
      <c r="F69" s="213">
        <v>2</v>
      </c>
    </row>
    <row r="70" spans="1:6" ht="27.75" customHeight="1" x14ac:dyDescent="0.2">
      <c r="A70" s="171" t="s">
        <v>590</v>
      </c>
      <c r="B70" s="44"/>
      <c r="C70" s="170">
        <v>0</v>
      </c>
      <c r="D70" s="189"/>
      <c r="E70" s="188">
        <v>4.8918439955046099E-2</v>
      </c>
      <c r="F70" s="213">
        <v>2</v>
      </c>
    </row>
    <row r="71" spans="1:6" ht="27.75" customHeight="1" x14ac:dyDescent="0.2">
      <c r="A71" s="171" t="s">
        <v>591</v>
      </c>
      <c r="B71" s="44"/>
      <c r="C71" s="170">
        <v>0</v>
      </c>
      <c r="D71" s="189"/>
      <c r="E71" s="188">
        <v>4.8918439955046099E-2</v>
      </c>
      <c r="F71" s="213">
        <v>2</v>
      </c>
    </row>
    <row r="72" spans="1:6" ht="27.75" customHeight="1" x14ac:dyDescent="0.2">
      <c r="A72" s="171" t="s">
        <v>592</v>
      </c>
      <c r="B72" s="44"/>
      <c r="C72" s="170">
        <v>0</v>
      </c>
      <c r="D72" s="189"/>
      <c r="E72" s="188">
        <v>4.8918439955046099E-2</v>
      </c>
      <c r="F72" s="213">
        <v>2</v>
      </c>
    </row>
    <row r="73" spans="1:6" ht="27.75" customHeight="1" x14ac:dyDescent="0.2">
      <c r="A73" s="171" t="s">
        <v>593</v>
      </c>
      <c r="B73" s="44"/>
      <c r="C73" s="170">
        <v>0</v>
      </c>
      <c r="D73" s="189"/>
      <c r="E73" s="188">
        <v>4.8918439955046099E-2</v>
      </c>
      <c r="F73" s="213">
        <v>3</v>
      </c>
    </row>
    <row r="74" spans="1:6" ht="27.75" customHeight="1" x14ac:dyDescent="0.2">
      <c r="A74" s="171" t="s">
        <v>594</v>
      </c>
      <c r="B74" s="44"/>
      <c r="C74" s="170">
        <v>0</v>
      </c>
      <c r="D74" s="189"/>
      <c r="E74" s="188">
        <v>4.8918439955046099E-2</v>
      </c>
      <c r="F74" s="213">
        <v>3</v>
      </c>
    </row>
    <row r="75" spans="1:6" ht="27.75" customHeight="1" x14ac:dyDescent="0.2">
      <c r="A75" s="171" t="s">
        <v>595</v>
      </c>
      <c r="B75" s="44"/>
      <c r="C75" s="170">
        <v>0</v>
      </c>
      <c r="D75" s="189"/>
      <c r="E75" s="188">
        <v>4.8918439955046099E-2</v>
      </c>
      <c r="F75" s="213">
        <v>3</v>
      </c>
    </row>
    <row r="76" spans="1:6" ht="27.75" customHeight="1" x14ac:dyDescent="0.2">
      <c r="A76" s="171" t="s">
        <v>596</v>
      </c>
      <c r="B76" s="44"/>
      <c r="C76" s="170">
        <v>0</v>
      </c>
      <c r="D76" s="189"/>
      <c r="E76" s="188">
        <v>4.8918439955046099E-2</v>
      </c>
      <c r="F76" s="213">
        <v>3</v>
      </c>
    </row>
    <row r="77" spans="1:6" ht="27.75" customHeight="1" x14ac:dyDescent="0.2">
      <c r="A77" s="171" t="s">
        <v>597</v>
      </c>
      <c r="B77" s="44"/>
      <c r="C77" s="170">
        <v>0</v>
      </c>
      <c r="D77" s="189"/>
      <c r="E77" s="188">
        <v>4.8918439955046099E-2</v>
      </c>
      <c r="F77" s="213">
        <v>3</v>
      </c>
    </row>
    <row r="78" spans="1:6" ht="27.75" customHeight="1" x14ac:dyDescent="0.2">
      <c r="A78" s="171" t="s">
        <v>598</v>
      </c>
      <c r="B78" s="44"/>
      <c r="C78" s="170">
        <v>0</v>
      </c>
      <c r="D78" s="189"/>
      <c r="E78" s="188">
        <v>4.8918439955046099E-2</v>
      </c>
      <c r="F78" s="213">
        <v>3</v>
      </c>
    </row>
    <row r="79" spans="1:6" ht="27.75" customHeight="1" x14ac:dyDescent="0.2">
      <c r="A79" s="171" t="s">
        <v>677</v>
      </c>
      <c r="B79" s="44"/>
      <c r="C79" s="187" t="s">
        <v>606</v>
      </c>
      <c r="D79" s="188">
        <v>8.3811002314781682E-2</v>
      </c>
      <c r="E79" s="188">
        <v>4.8918439955046099E-2</v>
      </c>
      <c r="F79" s="213">
        <v>3</v>
      </c>
    </row>
    <row r="80" spans="1:6" ht="27.75" customHeight="1" x14ac:dyDescent="0.2">
      <c r="A80" s="171" t="s">
        <v>644</v>
      </c>
      <c r="B80" s="44"/>
      <c r="C80" s="170" t="s">
        <v>605</v>
      </c>
      <c r="D80" s="189"/>
      <c r="E80" s="188">
        <v>4.8918439955046099E-2</v>
      </c>
      <c r="F80" s="213">
        <v>3</v>
      </c>
    </row>
    <row r="81" spans="1:6" ht="27.75" customHeight="1" x14ac:dyDescent="0.2">
      <c r="A81" s="171" t="s">
        <v>645</v>
      </c>
      <c r="B81" s="44"/>
      <c r="C81" s="170" t="s">
        <v>605</v>
      </c>
      <c r="D81" s="189"/>
      <c r="E81" s="188">
        <v>4.8918439955046099E-2</v>
      </c>
      <c r="F81" s="213">
        <v>3</v>
      </c>
    </row>
    <row r="82" spans="1:6" ht="27.75" customHeight="1" x14ac:dyDescent="0.2">
      <c r="A82" s="171" t="s">
        <v>646</v>
      </c>
      <c r="B82" s="44"/>
      <c r="C82" s="170" t="s">
        <v>605</v>
      </c>
      <c r="D82" s="189"/>
      <c r="E82" s="188">
        <v>4.8918439955046099E-2</v>
      </c>
      <c r="F82" s="213">
        <v>3</v>
      </c>
    </row>
    <row r="83" spans="1:6" ht="27.75" customHeight="1" x14ac:dyDescent="0.2">
      <c r="A83" s="171" t="s">
        <v>647</v>
      </c>
      <c r="B83" s="44"/>
      <c r="C83" s="170" t="s">
        <v>605</v>
      </c>
      <c r="D83" s="189"/>
      <c r="E83" s="188">
        <v>4.8918439955046099E-2</v>
      </c>
      <c r="F83" s="213">
        <v>3</v>
      </c>
    </row>
    <row r="84" spans="1:6" ht="27.75" customHeight="1" x14ac:dyDescent="0.2">
      <c r="A84" s="171" t="s">
        <v>648</v>
      </c>
      <c r="B84" s="44"/>
      <c r="C84" s="170" t="s">
        <v>605</v>
      </c>
      <c r="D84" s="189"/>
      <c r="E84" s="188">
        <v>4.8918439955046099E-2</v>
      </c>
      <c r="F84" s="213">
        <v>3</v>
      </c>
    </row>
    <row r="85" spans="1:6" ht="27.75" customHeight="1" x14ac:dyDescent="0.2">
      <c r="A85" s="171" t="s">
        <v>569</v>
      </c>
      <c r="B85" s="44"/>
      <c r="C85" s="170">
        <v>0</v>
      </c>
      <c r="D85" s="189"/>
      <c r="E85" s="188">
        <v>4.8918439955046099E-2</v>
      </c>
      <c r="F85" s="213">
        <v>3</v>
      </c>
    </row>
    <row r="86" spans="1:6" ht="27.75" customHeight="1" x14ac:dyDescent="0.2">
      <c r="A86" s="171" t="s">
        <v>570</v>
      </c>
      <c r="B86" s="44"/>
      <c r="C86" s="170">
        <v>0</v>
      </c>
      <c r="D86" s="189"/>
      <c r="E86" s="188">
        <v>4.8918439955046099E-2</v>
      </c>
      <c r="F86" s="213">
        <v>3</v>
      </c>
    </row>
    <row r="87" spans="1:6" ht="27.75" customHeight="1" x14ac:dyDescent="0.2">
      <c r="A87" s="171" t="s">
        <v>571</v>
      </c>
      <c r="B87" s="44"/>
      <c r="C87" s="170">
        <v>0</v>
      </c>
      <c r="D87" s="189"/>
      <c r="E87" s="188">
        <v>4.8918439955046099E-2</v>
      </c>
      <c r="F87" s="213">
        <v>3</v>
      </c>
    </row>
    <row r="88" spans="1:6" ht="27.75" customHeight="1" x14ac:dyDescent="0.2">
      <c r="A88" s="171" t="s">
        <v>572</v>
      </c>
      <c r="B88" s="44"/>
      <c r="C88" s="170">
        <v>0</v>
      </c>
      <c r="D88" s="189"/>
      <c r="E88" s="188">
        <v>4.8918439955046099E-2</v>
      </c>
      <c r="F88" s="213">
        <v>3</v>
      </c>
    </row>
    <row r="89" spans="1:6" ht="27.75" customHeight="1" x14ac:dyDescent="0.2">
      <c r="A89" s="171" t="s">
        <v>573</v>
      </c>
      <c r="B89" s="44"/>
      <c r="C89" s="170">
        <v>0</v>
      </c>
      <c r="D89" s="189"/>
      <c r="E89" s="188">
        <v>4.8918439955046099E-2</v>
      </c>
      <c r="F89" s="213">
        <v>3</v>
      </c>
    </row>
    <row r="90" spans="1:6" ht="27.75" customHeight="1" x14ac:dyDescent="0.2">
      <c r="A90" s="171" t="s">
        <v>574</v>
      </c>
      <c r="B90" s="44"/>
      <c r="C90" s="170">
        <v>0</v>
      </c>
      <c r="D90" s="189"/>
      <c r="E90" s="188">
        <v>4.8918439955046099E-2</v>
      </c>
      <c r="F90" s="213">
        <v>3</v>
      </c>
    </row>
    <row r="91" spans="1:6" ht="27.75" customHeight="1" x14ac:dyDescent="0.2">
      <c r="A91" s="171" t="s">
        <v>575</v>
      </c>
      <c r="B91" s="44"/>
      <c r="C91" s="170">
        <v>0</v>
      </c>
      <c r="D91" s="189"/>
      <c r="E91" s="188">
        <v>4.8918439955046099E-2</v>
      </c>
      <c r="F91" s="213">
        <v>3</v>
      </c>
    </row>
    <row r="92" spans="1:6" ht="27.75" customHeight="1" x14ac:dyDescent="0.2">
      <c r="A92" s="171" t="s">
        <v>576</v>
      </c>
      <c r="B92" s="44"/>
      <c r="C92" s="170">
        <v>0</v>
      </c>
      <c r="D92" s="189"/>
      <c r="E92" s="188">
        <v>4.8918439955046099E-2</v>
      </c>
      <c r="F92" s="213">
        <v>3</v>
      </c>
    </row>
    <row r="93" spans="1:6" ht="27.75" customHeight="1" x14ac:dyDescent="0.2">
      <c r="A93" s="171" t="s">
        <v>577</v>
      </c>
      <c r="B93" s="44"/>
      <c r="C93" s="170">
        <v>0</v>
      </c>
      <c r="D93" s="189"/>
      <c r="E93" s="188">
        <v>4.8918439955046099E-2</v>
      </c>
      <c r="F93" s="213">
        <v>3</v>
      </c>
    </row>
    <row r="94" spans="1:6" ht="27.75" customHeight="1" x14ac:dyDescent="0.2">
      <c r="A94" s="171" t="s">
        <v>578</v>
      </c>
      <c r="B94" s="44"/>
      <c r="C94" s="170">
        <v>0</v>
      </c>
      <c r="D94" s="189"/>
      <c r="E94" s="188">
        <v>4.8918439955046099E-2</v>
      </c>
      <c r="F94" s="213">
        <v>3</v>
      </c>
    </row>
    <row r="95" spans="1:6" ht="27.75" customHeight="1" x14ac:dyDescent="0.2">
      <c r="A95" s="171" t="s">
        <v>579</v>
      </c>
      <c r="B95" s="44"/>
      <c r="C95" s="170">
        <v>0</v>
      </c>
      <c r="D95" s="189"/>
      <c r="E95" s="188">
        <v>4.8918439955046099E-2</v>
      </c>
      <c r="F95" s="213">
        <v>3</v>
      </c>
    </row>
    <row r="96" spans="1:6" ht="27.75" customHeight="1" x14ac:dyDescent="0.2">
      <c r="A96" s="171" t="s">
        <v>580</v>
      </c>
      <c r="B96" s="44"/>
      <c r="C96" s="170">
        <v>0</v>
      </c>
      <c r="D96" s="189"/>
      <c r="E96" s="188">
        <v>4.8918439955046099E-2</v>
      </c>
      <c r="F96" s="213">
        <v>3</v>
      </c>
    </row>
    <row r="97" spans="1:6" ht="27.75" customHeight="1" x14ac:dyDescent="0.2">
      <c r="A97" s="171" t="s">
        <v>581</v>
      </c>
      <c r="B97" s="44"/>
      <c r="C97" s="170">
        <v>0</v>
      </c>
      <c r="D97" s="189"/>
      <c r="E97" s="188">
        <v>4.8918439955046099E-2</v>
      </c>
      <c r="F97" s="213">
        <v>3</v>
      </c>
    </row>
    <row r="98" spans="1:6" ht="27.75" customHeight="1" x14ac:dyDescent="0.2">
      <c r="A98" s="171" t="s">
        <v>582</v>
      </c>
      <c r="B98" s="44"/>
      <c r="C98" s="170">
        <v>0</v>
      </c>
      <c r="D98" s="189"/>
      <c r="E98" s="188">
        <v>4.8918439955046099E-2</v>
      </c>
      <c r="F98" s="213">
        <v>3</v>
      </c>
    </row>
    <row r="99" spans="1:6" ht="27.75" customHeight="1" x14ac:dyDescent="0.2">
      <c r="A99" s="171" t="s">
        <v>583</v>
      </c>
      <c r="B99" s="44"/>
      <c r="C99" s="170">
        <v>0</v>
      </c>
      <c r="D99" s="189"/>
      <c r="E99" s="188">
        <v>4.8918439955046099E-2</v>
      </c>
      <c r="F99" s="213">
        <v>3</v>
      </c>
    </row>
    <row r="100" spans="1:6" ht="27.75" customHeight="1" x14ac:dyDescent="0.2">
      <c r="A100" s="171" t="s">
        <v>678</v>
      </c>
      <c r="B100" s="44"/>
      <c r="C100" s="187" t="s">
        <v>606</v>
      </c>
      <c r="D100" s="188">
        <v>8.3811002314781682E-2</v>
      </c>
      <c r="E100" s="188">
        <v>4.8918439955046099E-2</v>
      </c>
      <c r="F100" s="213">
        <v>3</v>
      </c>
    </row>
    <row r="101" spans="1:6" ht="27.75" customHeight="1" x14ac:dyDescent="0.2">
      <c r="A101" s="171" t="s">
        <v>650</v>
      </c>
      <c r="B101" s="44"/>
      <c r="C101" s="170" t="s">
        <v>605</v>
      </c>
      <c r="D101" s="189"/>
      <c r="E101" s="188">
        <v>4.8918439955046099E-2</v>
      </c>
      <c r="F101" s="213">
        <v>3</v>
      </c>
    </row>
    <row r="102" spans="1:6" ht="27.75" customHeight="1" x14ac:dyDescent="0.2">
      <c r="A102" s="171" t="s">
        <v>651</v>
      </c>
      <c r="B102" s="44"/>
      <c r="C102" s="170" t="s">
        <v>605</v>
      </c>
      <c r="D102" s="189"/>
      <c r="E102" s="188">
        <v>4.8918439955046099E-2</v>
      </c>
      <c r="F102" s="213">
        <v>3</v>
      </c>
    </row>
    <row r="103" spans="1:6" ht="27.75" customHeight="1" x14ac:dyDescent="0.2">
      <c r="A103" s="171" t="s">
        <v>652</v>
      </c>
      <c r="B103" s="44"/>
      <c r="C103" s="170" t="s">
        <v>605</v>
      </c>
      <c r="D103" s="189"/>
      <c r="E103" s="188">
        <v>4.8918439955046099E-2</v>
      </c>
      <c r="F103" s="213">
        <v>3</v>
      </c>
    </row>
    <row r="104" spans="1:6" ht="27.75" customHeight="1" x14ac:dyDescent="0.2">
      <c r="A104" s="171" t="s">
        <v>653</v>
      </c>
      <c r="B104" s="44"/>
      <c r="C104" s="170" t="s">
        <v>605</v>
      </c>
      <c r="D104" s="189"/>
      <c r="E104" s="188">
        <v>4.8918439955046099E-2</v>
      </c>
      <c r="F104" s="213">
        <v>3</v>
      </c>
    </row>
    <row r="105" spans="1:6" ht="27.75" customHeight="1" x14ac:dyDescent="0.2">
      <c r="A105" s="171" t="s">
        <v>654</v>
      </c>
      <c r="B105" s="44"/>
      <c r="C105" s="170" t="s">
        <v>605</v>
      </c>
      <c r="D105" s="189"/>
      <c r="E105" s="188">
        <v>4.8918439955046099E-2</v>
      </c>
      <c r="F105" s="213">
        <v>3</v>
      </c>
    </row>
    <row r="106" spans="1:6" ht="27.75" customHeight="1" x14ac:dyDescent="0.2">
      <c r="A106" s="171" t="s">
        <v>554</v>
      </c>
      <c r="B106" s="44"/>
      <c r="C106" s="170">
        <v>0</v>
      </c>
      <c r="D106" s="189"/>
      <c r="E106" s="188">
        <v>4.8918439955046099E-2</v>
      </c>
      <c r="F106" s="213">
        <v>3</v>
      </c>
    </row>
    <row r="107" spans="1:6" ht="27.75" customHeight="1" x14ac:dyDescent="0.2">
      <c r="A107" s="171" t="s">
        <v>555</v>
      </c>
      <c r="B107" s="44"/>
      <c r="C107" s="170">
        <v>0</v>
      </c>
      <c r="D107" s="189"/>
      <c r="E107" s="188">
        <v>4.8918439955046099E-2</v>
      </c>
      <c r="F107" s="213">
        <v>3</v>
      </c>
    </row>
    <row r="108" spans="1:6" ht="27.75" customHeight="1" x14ac:dyDescent="0.2">
      <c r="A108" s="171" t="s">
        <v>556</v>
      </c>
      <c r="B108" s="44"/>
      <c r="C108" s="170">
        <v>0</v>
      </c>
      <c r="D108" s="189"/>
      <c r="E108" s="188">
        <v>4.8918439955046099E-2</v>
      </c>
      <c r="F108" s="213">
        <v>4</v>
      </c>
    </row>
    <row r="109" spans="1:6" ht="27.75" customHeight="1" x14ac:dyDescent="0.2">
      <c r="A109" s="171" t="s">
        <v>557</v>
      </c>
      <c r="B109" s="44"/>
      <c r="C109" s="170">
        <v>0</v>
      </c>
      <c r="D109" s="189"/>
      <c r="E109" s="188">
        <v>4.8918439955046099E-2</v>
      </c>
      <c r="F109" s="213">
        <v>4</v>
      </c>
    </row>
    <row r="110" spans="1:6" ht="27.75" customHeight="1" x14ac:dyDescent="0.2">
      <c r="A110" s="171" t="s">
        <v>558</v>
      </c>
      <c r="B110" s="44"/>
      <c r="C110" s="170">
        <v>0</v>
      </c>
      <c r="D110" s="189"/>
      <c r="E110" s="188">
        <v>4.8918439955046099E-2</v>
      </c>
      <c r="F110" s="213">
        <v>4</v>
      </c>
    </row>
    <row r="111" spans="1:6" ht="27.75" customHeight="1" x14ac:dyDescent="0.2">
      <c r="A111" s="171" t="s">
        <v>559</v>
      </c>
      <c r="B111" s="44"/>
      <c r="C111" s="170">
        <v>0</v>
      </c>
      <c r="D111" s="189"/>
      <c r="E111" s="188">
        <v>4.8918439955046099E-2</v>
      </c>
      <c r="F111" s="213">
        <v>4</v>
      </c>
    </row>
    <row r="112" spans="1:6" ht="27.75" customHeight="1" x14ac:dyDescent="0.2">
      <c r="A112" s="171" t="s">
        <v>560</v>
      </c>
      <c r="B112" s="44"/>
      <c r="C112" s="170">
        <v>0</v>
      </c>
      <c r="D112" s="189"/>
      <c r="E112" s="188">
        <v>4.8918439955046099E-2</v>
      </c>
      <c r="F112" s="213">
        <v>4</v>
      </c>
    </row>
    <row r="113" spans="1:6" ht="27.75" customHeight="1" x14ac:dyDescent="0.2">
      <c r="A113" s="171" t="s">
        <v>561</v>
      </c>
      <c r="B113" s="44"/>
      <c r="C113" s="170">
        <v>0</v>
      </c>
      <c r="D113" s="189"/>
      <c r="E113" s="188">
        <v>4.8918439955046099E-2</v>
      </c>
      <c r="F113" s="213">
        <v>4</v>
      </c>
    </row>
    <row r="114" spans="1:6" ht="27.75" customHeight="1" x14ac:dyDescent="0.2">
      <c r="A114" s="171" t="s">
        <v>562</v>
      </c>
      <c r="B114" s="44"/>
      <c r="C114" s="170">
        <v>0</v>
      </c>
      <c r="D114" s="189"/>
      <c r="E114" s="188">
        <v>4.8918439955046099E-2</v>
      </c>
      <c r="F114" s="213">
        <v>4</v>
      </c>
    </row>
    <row r="115" spans="1:6" ht="27.75" customHeight="1" x14ac:dyDescent="0.2">
      <c r="A115" s="171" t="s">
        <v>563</v>
      </c>
      <c r="B115" s="44"/>
      <c r="C115" s="170">
        <v>0</v>
      </c>
      <c r="D115" s="189"/>
      <c r="E115" s="188">
        <v>4.8918439955046099E-2</v>
      </c>
      <c r="F115" s="213">
        <v>4</v>
      </c>
    </row>
    <row r="116" spans="1:6" ht="27.75" customHeight="1" x14ac:dyDescent="0.2">
      <c r="A116" s="171" t="s">
        <v>564</v>
      </c>
      <c r="B116" s="44"/>
      <c r="C116" s="170">
        <v>0</v>
      </c>
      <c r="D116" s="189"/>
      <c r="E116" s="188">
        <v>4.8918439955046099E-2</v>
      </c>
      <c r="F116" s="213">
        <v>4</v>
      </c>
    </row>
    <row r="117" spans="1:6" ht="27.75" customHeight="1" x14ac:dyDescent="0.2">
      <c r="A117" s="171" t="s">
        <v>565</v>
      </c>
      <c r="B117" s="44"/>
      <c r="C117" s="170">
        <v>0</v>
      </c>
      <c r="D117" s="189"/>
      <c r="E117" s="188">
        <v>4.8918439955046099E-2</v>
      </c>
      <c r="F117" s="213">
        <v>4</v>
      </c>
    </row>
    <row r="118" spans="1:6" ht="27.75" customHeight="1" x14ac:dyDescent="0.2">
      <c r="A118" s="171" t="s">
        <v>566</v>
      </c>
      <c r="B118" s="44"/>
      <c r="C118" s="170">
        <v>0</v>
      </c>
      <c r="D118" s="189"/>
      <c r="E118" s="188">
        <v>4.8918439955046099E-2</v>
      </c>
      <c r="F118" s="213">
        <v>4</v>
      </c>
    </row>
    <row r="119" spans="1:6" ht="27.75" customHeight="1" x14ac:dyDescent="0.2">
      <c r="A119" s="171" t="s">
        <v>567</v>
      </c>
      <c r="B119" s="44"/>
      <c r="C119" s="170">
        <v>0</v>
      </c>
      <c r="D119" s="189"/>
      <c r="E119" s="188">
        <v>4.8918439955046099E-2</v>
      </c>
      <c r="F119" s="213">
        <v>4</v>
      </c>
    </row>
    <row r="120" spans="1:6" ht="27.75" customHeight="1" x14ac:dyDescent="0.2">
      <c r="A120" s="171" t="s">
        <v>568</v>
      </c>
      <c r="B120" s="44"/>
      <c r="C120" s="170">
        <v>0</v>
      </c>
      <c r="D120" s="189"/>
      <c r="E120" s="188">
        <v>4.8918439955046099E-2</v>
      </c>
      <c r="F120" s="213">
        <v>4</v>
      </c>
    </row>
    <row r="121" spans="1:6" ht="27.75" customHeight="1" x14ac:dyDescent="0.2">
      <c r="A121" s="171" t="s">
        <v>679</v>
      </c>
      <c r="B121" s="44"/>
      <c r="C121" s="187" t="s">
        <v>606</v>
      </c>
      <c r="D121" s="188">
        <v>8.3811002314781682E-2</v>
      </c>
      <c r="E121" s="188">
        <v>4.8918439955046099E-2</v>
      </c>
      <c r="F121" s="213">
        <v>4</v>
      </c>
    </row>
    <row r="122" spans="1:6" ht="27.75" customHeight="1" x14ac:dyDescent="0.2">
      <c r="A122" s="171" t="s">
        <v>656</v>
      </c>
      <c r="B122" s="44"/>
      <c r="C122" s="170" t="s">
        <v>605</v>
      </c>
      <c r="D122" s="189"/>
      <c r="E122" s="188">
        <v>4.8918439955046099E-2</v>
      </c>
      <c r="F122" s="213">
        <v>4</v>
      </c>
    </row>
    <row r="123" spans="1:6" ht="27.75" customHeight="1" x14ac:dyDescent="0.2">
      <c r="A123" s="171" t="s">
        <v>657</v>
      </c>
      <c r="B123" s="44"/>
      <c r="C123" s="170" t="s">
        <v>605</v>
      </c>
      <c r="D123" s="189"/>
      <c r="E123" s="188">
        <v>4.8918439955046099E-2</v>
      </c>
      <c r="F123" s="213">
        <v>4</v>
      </c>
    </row>
    <row r="124" spans="1:6" ht="27.75" customHeight="1" x14ac:dyDescent="0.2">
      <c r="A124" s="171" t="s">
        <v>658</v>
      </c>
      <c r="B124" s="44"/>
      <c r="C124" s="170" t="s">
        <v>605</v>
      </c>
      <c r="D124" s="189"/>
      <c r="E124" s="188">
        <v>4.8918439955046099E-2</v>
      </c>
      <c r="F124" s="213">
        <v>4</v>
      </c>
    </row>
    <row r="125" spans="1:6" ht="27.75" customHeight="1" x14ac:dyDescent="0.2">
      <c r="A125" s="171" t="s">
        <v>659</v>
      </c>
      <c r="B125" s="44"/>
      <c r="C125" s="170" t="s">
        <v>605</v>
      </c>
      <c r="D125" s="189"/>
      <c r="E125" s="188">
        <v>4.8918439955046099E-2</v>
      </c>
      <c r="F125" s="213">
        <v>4</v>
      </c>
    </row>
    <row r="126" spans="1:6" ht="27.75" customHeight="1" x14ac:dyDescent="0.2">
      <c r="A126" s="171" t="s">
        <v>660</v>
      </c>
      <c r="B126" s="44"/>
      <c r="C126" s="170" t="s">
        <v>605</v>
      </c>
      <c r="D126" s="189"/>
      <c r="E126" s="188">
        <v>4.8918439955046099E-2</v>
      </c>
      <c r="F126" s="213">
        <v>4</v>
      </c>
    </row>
    <row r="127" spans="1:6" ht="27.75" customHeight="1" x14ac:dyDescent="0.2">
      <c r="A127" s="171" t="s">
        <v>539</v>
      </c>
      <c r="B127" s="44"/>
      <c r="C127" s="170">
        <v>0</v>
      </c>
      <c r="D127" s="189"/>
      <c r="E127" s="188">
        <v>4.8918439955046099E-2</v>
      </c>
      <c r="F127" s="213">
        <v>4</v>
      </c>
    </row>
    <row r="128" spans="1:6" ht="27.75" customHeight="1" x14ac:dyDescent="0.2">
      <c r="A128" s="171" t="s">
        <v>540</v>
      </c>
      <c r="B128" s="44"/>
      <c r="C128" s="170">
        <v>0</v>
      </c>
      <c r="D128" s="189"/>
      <c r="E128" s="188">
        <v>4.8918439955046099E-2</v>
      </c>
      <c r="F128" s="213">
        <v>4</v>
      </c>
    </row>
    <row r="129" spans="1:6" ht="27.75" customHeight="1" x14ac:dyDescent="0.2">
      <c r="A129" s="171" t="s">
        <v>541</v>
      </c>
      <c r="B129" s="44"/>
      <c r="C129" s="170">
        <v>0</v>
      </c>
      <c r="D129" s="189"/>
      <c r="E129" s="188">
        <v>4.8918439955046099E-2</v>
      </c>
      <c r="F129" s="213">
        <v>4</v>
      </c>
    </row>
    <row r="130" spans="1:6" ht="27.75" customHeight="1" x14ac:dyDescent="0.2">
      <c r="A130" s="171" t="s">
        <v>542</v>
      </c>
      <c r="B130" s="44"/>
      <c r="C130" s="170">
        <v>0</v>
      </c>
      <c r="D130" s="189"/>
      <c r="E130" s="188">
        <v>4.8918439955046099E-2</v>
      </c>
      <c r="F130" s="213">
        <v>4</v>
      </c>
    </row>
    <row r="131" spans="1:6" ht="27.75" customHeight="1" x14ac:dyDescent="0.2">
      <c r="A131" s="171" t="s">
        <v>543</v>
      </c>
      <c r="B131" s="44"/>
      <c r="C131" s="170">
        <v>0</v>
      </c>
      <c r="D131" s="189"/>
      <c r="E131" s="188">
        <v>4.8918439955046099E-2</v>
      </c>
      <c r="F131" s="213">
        <v>4</v>
      </c>
    </row>
    <row r="132" spans="1:6" ht="27.75" customHeight="1" x14ac:dyDescent="0.2">
      <c r="A132" s="171" t="s">
        <v>544</v>
      </c>
      <c r="B132" s="44"/>
      <c r="C132" s="170">
        <v>0</v>
      </c>
      <c r="D132" s="189"/>
      <c r="E132" s="188">
        <v>4.8918439955046099E-2</v>
      </c>
      <c r="F132" s="213">
        <v>4</v>
      </c>
    </row>
    <row r="133" spans="1:6" ht="27.75" customHeight="1" x14ac:dyDescent="0.2">
      <c r="A133" s="171" t="s">
        <v>545</v>
      </c>
      <c r="B133" s="44"/>
      <c r="C133" s="170">
        <v>0</v>
      </c>
      <c r="D133" s="189"/>
      <c r="E133" s="188">
        <v>4.8918439955046099E-2</v>
      </c>
      <c r="F133" s="213">
        <v>4</v>
      </c>
    </row>
    <row r="134" spans="1:6" ht="27.75" customHeight="1" x14ac:dyDescent="0.2">
      <c r="A134" s="171" t="s">
        <v>546</v>
      </c>
      <c r="B134" s="44"/>
      <c r="C134" s="170">
        <v>0</v>
      </c>
      <c r="D134" s="189"/>
      <c r="E134" s="188">
        <v>4.8918439955046099E-2</v>
      </c>
      <c r="F134" s="213">
        <v>4</v>
      </c>
    </row>
    <row r="135" spans="1:6" ht="27.75" customHeight="1" x14ac:dyDescent="0.2">
      <c r="A135" s="171" t="s">
        <v>547</v>
      </c>
      <c r="B135" s="44"/>
      <c r="C135" s="170">
        <v>0</v>
      </c>
      <c r="D135" s="189"/>
      <c r="E135" s="188">
        <v>4.8918439955046099E-2</v>
      </c>
      <c r="F135" s="213">
        <v>4</v>
      </c>
    </row>
    <row r="136" spans="1:6" ht="27.75" customHeight="1" x14ac:dyDescent="0.2">
      <c r="A136" s="171" t="s">
        <v>548</v>
      </c>
      <c r="B136" s="44"/>
      <c r="C136" s="170">
        <v>0</v>
      </c>
      <c r="D136" s="189"/>
      <c r="E136" s="188">
        <v>4.8918439955046099E-2</v>
      </c>
      <c r="F136" s="213">
        <v>4</v>
      </c>
    </row>
    <row r="137" spans="1:6" ht="27.75" customHeight="1" x14ac:dyDescent="0.2">
      <c r="A137" s="171" t="s">
        <v>549</v>
      </c>
      <c r="B137" s="44"/>
      <c r="C137" s="170">
        <v>0</v>
      </c>
      <c r="D137" s="189"/>
      <c r="E137" s="188">
        <v>4.8918439955046099E-2</v>
      </c>
      <c r="F137" s="213">
        <v>4</v>
      </c>
    </row>
    <row r="138" spans="1:6" ht="27.75" customHeight="1" x14ac:dyDescent="0.2">
      <c r="A138" s="171" t="s">
        <v>550</v>
      </c>
      <c r="B138" s="44"/>
      <c r="C138" s="170">
        <v>0</v>
      </c>
      <c r="D138" s="189"/>
      <c r="E138" s="188">
        <v>4.8918439955046099E-2</v>
      </c>
      <c r="F138" s="213">
        <v>4</v>
      </c>
    </row>
    <row r="139" spans="1:6" ht="27.75" customHeight="1" x14ac:dyDescent="0.2">
      <c r="A139" s="171" t="s">
        <v>551</v>
      </c>
      <c r="B139" s="44"/>
      <c r="C139" s="170">
        <v>0</v>
      </c>
      <c r="D139" s="189"/>
      <c r="E139" s="188">
        <v>4.8918439955046099E-2</v>
      </c>
      <c r="F139" s="213">
        <v>4</v>
      </c>
    </row>
    <row r="140" spans="1:6" ht="27.75" customHeight="1" x14ac:dyDescent="0.2">
      <c r="A140" s="171" t="s">
        <v>552</v>
      </c>
      <c r="B140" s="44"/>
      <c r="C140" s="170">
        <v>0</v>
      </c>
      <c r="D140" s="189"/>
      <c r="E140" s="188">
        <v>4.8918439955046099E-2</v>
      </c>
      <c r="F140" s="213">
        <v>4</v>
      </c>
    </row>
    <row r="141" spans="1:6" ht="27.75" customHeight="1" x14ac:dyDescent="0.2">
      <c r="A141" s="171" t="s">
        <v>553</v>
      </c>
      <c r="B141" s="44"/>
      <c r="C141" s="170">
        <v>0</v>
      </c>
      <c r="D141" s="189"/>
      <c r="E141" s="188">
        <v>4.8918439955046099E-2</v>
      </c>
      <c r="F141" s="213">
        <v>4</v>
      </c>
    </row>
    <row r="142" spans="1:6" ht="27.75" customHeight="1" x14ac:dyDescent="0.2">
      <c r="A142" s="171" t="s">
        <v>680</v>
      </c>
      <c r="B142" s="44"/>
      <c r="C142" s="187" t="s">
        <v>606</v>
      </c>
      <c r="D142" s="188">
        <v>8.3811002314781682E-2</v>
      </c>
      <c r="E142" s="188">
        <v>4.8918439955046099E-2</v>
      </c>
      <c r="F142" s="213">
        <v>4</v>
      </c>
    </row>
    <row r="143" spans="1:6" ht="27.75" customHeight="1" x14ac:dyDescent="0.2">
      <c r="A143" s="171" t="s">
        <v>662</v>
      </c>
      <c r="B143" s="44"/>
      <c r="C143" s="170" t="s">
        <v>605</v>
      </c>
      <c r="D143" s="189"/>
      <c r="E143" s="188">
        <v>4.8918439955046099E-2</v>
      </c>
      <c r="F143" s="213">
        <v>5</v>
      </c>
    </row>
    <row r="144" spans="1:6" ht="27.75" customHeight="1" x14ac:dyDescent="0.2">
      <c r="A144" s="171" t="s">
        <v>663</v>
      </c>
      <c r="B144" s="44"/>
      <c r="C144" s="170" t="s">
        <v>605</v>
      </c>
      <c r="D144" s="189"/>
      <c r="E144" s="188">
        <v>4.8918439955046099E-2</v>
      </c>
      <c r="F144" s="213">
        <v>5</v>
      </c>
    </row>
    <row r="145" spans="1:6" ht="27.75" customHeight="1" x14ac:dyDescent="0.2">
      <c r="A145" s="171" t="s">
        <v>664</v>
      </c>
      <c r="B145" s="44"/>
      <c r="C145" s="170" t="s">
        <v>605</v>
      </c>
      <c r="D145" s="189"/>
      <c r="E145" s="188">
        <v>4.8918439955046099E-2</v>
      </c>
      <c r="F145" s="213">
        <v>5</v>
      </c>
    </row>
    <row r="146" spans="1:6" ht="27.75" customHeight="1" x14ac:dyDescent="0.2">
      <c r="A146" s="171" t="s">
        <v>665</v>
      </c>
      <c r="B146" s="44"/>
      <c r="C146" s="170" t="s">
        <v>605</v>
      </c>
      <c r="D146" s="189"/>
      <c r="E146" s="188">
        <v>4.8918439955046099E-2</v>
      </c>
      <c r="F146" s="213">
        <v>5</v>
      </c>
    </row>
    <row r="147" spans="1:6" ht="27.75" customHeight="1" x14ac:dyDescent="0.2">
      <c r="A147" s="171" t="s">
        <v>666</v>
      </c>
      <c r="B147" s="44"/>
      <c r="C147" s="170" t="s">
        <v>605</v>
      </c>
      <c r="D147" s="189"/>
      <c r="E147" s="188">
        <v>4.8918439955046099E-2</v>
      </c>
      <c r="F147" s="213">
        <v>5</v>
      </c>
    </row>
    <row r="148" spans="1:6" ht="27.75" customHeight="1" x14ac:dyDescent="0.2">
      <c r="A148" s="171" t="s">
        <v>524</v>
      </c>
      <c r="B148" s="44"/>
      <c r="C148" s="170">
        <v>0</v>
      </c>
      <c r="D148" s="189"/>
      <c r="E148" s="188">
        <v>4.8918439955046099E-2</v>
      </c>
      <c r="F148" s="213">
        <v>5</v>
      </c>
    </row>
    <row r="149" spans="1:6" ht="27.75" customHeight="1" x14ac:dyDescent="0.2">
      <c r="A149" s="171" t="s">
        <v>525</v>
      </c>
      <c r="B149" s="44"/>
      <c r="C149" s="170">
        <v>0</v>
      </c>
      <c r="D149" s="189"/>
      <c r="E149" s="188">
        <v>4.8918439955046099E-2</v>
      </c>
      <c r="F149" s="213">
        <v>5</v>
      </c>
    </row>
    <row r="150" spans="1:6" ht="27.75" customHeight="1" x14ac:dyDescent="0.2">
      <c r="A150" s="171" t="s">
        <v>526</v>
      </c>
      <c r="B150" s="44"/>
      <c r="C150" s="170">
        <v>0</v>
      </c>
      <c r="D150" s="189"/>
      <c r="E150" s="188">
        <v>4.8918439955046099E-2</v>
      </c>
      <c r="F150" s="213">
        <v>5</v>
      </c>
    </row>
    <row r="151" spans="1:6" ht="27.75" customHeight="1" x14ac:dyDescent="0.2">
      <c r="A151" s="171" t="s">
        <v>527</v>
      </c>
      <c r="B151" s="44"/>
      <c r="C151" s="170">
        <v>0</v>
      </c>
      <c r="D151" s="189"/>
      <c r="E151" s="188">
        <v>4.8918439955046099E-2</v>
      </c>
      <c r="F151" s="213">
        <v>5</v>
      </c>
    </row>
    <row r="152" spans="1:6" ht="27.75" customHeight="1" x14ac:dyDescent="0.2">
      <c r="A152" s="171" t="s">
        <v>528</v>
      </c>
      <c r="B152" s="44"/>
      <c r="C152" s="170">
        <v>0</v>
      </c>
      <c r="D152" s="189"/>
      <c r="E152" s="188">
        <v>4.8918439955046099E-2</v>
      </c>
      <c r="F152" s="213">
        <v>5</v>
      </c>
    </row>
    <row r="153" spans="1:6" ht="27.75" customHeight="1" x14ac:dyDescent="0.2">
      <c r="A153" s="171" t="s">
        <v>529</v>
      </c>
      <c r="B153" s="44"/>
      <c r="C153" s="170">
        <v>0</v>
      </c>
      <c r="D153" s="189"/>
      <c r="E153" s="188">
        <v>4.8918439955046099E-2</v>
      </c>
      <c r="F153" s="213">
        <v>5</v>
      </c>
    </row>
    <row r="154" spans="1:6" ht="27.75" customHeight="1" x14ac:dyDescent="0.2">
      <c r="A154" s="171" t="s">
        <v>530</v>
      </c>
      <c r="B154" s="44"/>
      <c r="C154" s="170">
        <v>0</v>
      </c>
      <c r="D154" s="189"/>
      <c r="E154" s="188">
        <v>4.8918439955046099E-2</v>
      </c>
      <c r="F154" s="213">
        <v>5</v>
      </c>
    </row>
    <row r="155" spans="1:6" ht="27.75" customHeight="1" x14ac:dyDescent="0.2">
      <c r="A155" s="171" t="s">
        <v>531</v>
      </c>
      <c r="B155" s="44"/>
      <c r="C155" s="170">
        <v>0</v>
      </c>
      <c r="D155" s="189"/>
      <c r="E155" s="188">
        <v>4.8918439955046099E-2</v>
      </c>
      <c r="F155" s="213">
        <v>5</v>
      </c>
    </row>
    <row r="156" spans="1:6" ht="27.75" customHeight="1" x14ac:dyDescent="0.2">
      <c r="A156" s="171" t="s">
        <v>532</v>
      </c>
      <c r="B156" s="44"/>
      <c r="C156" s="170">
        <v>0</v>
      </c>
      <c r="D156" s="189"/>
      <c r="E156" s="188">
        <v>4.8918439955046099E-2</v>
      </c>
      <c r="F156" s="213">
        <v>5</v>
      </c>
    </row>
    <row r="157" spans="1:6" ht="27.75" customHeight="1" x14ac:dyDescent="0.2">
      <c r="A157" s="171" t="s">
        <v>533</v>
      </c>
      <c r="B157" s="44"/>
      <c r="C157" s="170">
        <v>0</v>
      </c>
      <c r="D157" s="189"/>
      <c r="E157" s="188">
        <v>4.8918439955046099E-2</v>
      </c>
      <c r="F157" s="213">
        <v>5</v>
      </c>
    </row>
    <row r="158" spans="1:6" ht="27.75" customHeight="1" x14ac:dyDescent="0.2">
      <c r="A158" s="171" t="s">
        <v>534</v>
      </c>
      <c r="B158" s="44"/>
      <c r="C158" s="170">
        <v>0</v>
      </c>
      <c r="D158" s="189"/>
      <c r="E158" s="188">
        <v>4.8918439955046099E-2</v>
      </c>
      <c r="F158" s="213">
        <v>5</v>
      </c>
    </row>
    <row r="159" spans="1:6" ht="27.75" customHeight="1" x14ac:dyDescent="0.2">
      <c r="A159" s="171" t="s">
        <v>535</v>
      </c>
      <c r="B159" s="44"/>
      <c r="C159" s="170">
        <v>0</v>
      </c>
      <c r="D159" s="189"/>
      <c r="E159" s="188">
        <v>4.8918439955046099E-2</v>
      </c>
      <c r="F159" s="213">
        <v>5</v>
      </c>
    </row>
    <row r="160" spans="1:6" ht="27.75" customHeight="1" x14ac:dyDescent="0.2">
      <c r="A160" s="171" t="s">
        <v>536</v>
      </c>
      <c r="B160" s="44"/>
      <c r="C160" s="170">
        <v>0</v>
      </c>
      <c r="D160" s="189"/>
      <c r="E160" s="188">
        <v>4.8918439955046099E-2</v>
      </c>
      <c r="F160" s="213">
        <v>5</v>
      </c>
    </row>
    <row r="161" spans="1:6" ht="27.75" customHeight="1" x14ac:dyDescent="0.2">
      <c r="A161" s="171" t="s">
        <v>537</v>
      </c>
      <c r="B161" s="44"/>
      <c r="C161" s="170">
        <v>0</v>
      </c>
      <c r="D161" s="189"/>
      <c r="E161" s="188">
        <v>4.8918439955046099E-2</v>
      </c>
      <c r="F161" s="213">
        <v>5</v>
      </c>
    </row>
    <row r="162" spans="1:6" ht="27.75" customHeight="1" x14ac:dyDescent="0.2">
      <c r="A162" s="171" t="s">
        <v>538</v>
      </c>
      <c r="B162" s="44"/>
      <c r="C162" s="170">
        <v>0</v>
      </c>
      <c r="D162" s="189"/>
      <c r="E162" s="188">
        <v>4.8918439955046099E-2</v>
      </c>
      <c r="F162" s="213">
        <v>5</v>
      </c>
    </row>
    <row r="163" spans="1:6" ht="27.75" customHeight="1" x14ac:dyDescent="0.2">
      <c r="A163" s="2" t="s">
        <v>713</v>
      </c>
      <c r="B163" s="2"/>
      <c r="C163" s="3"/>
      <c r="F163" s="213">
        <v>5</v>
      </c>
    </row>
    <row r="164" spans="1:6" ht="27.75" customHeight="1" x14ac:dyDescent="0.2">
      <c r="A164" s="2" t="s">
        <v>714</v>
      </c>
      <c r="B164" s="2"/>
      <c r="C164" s="3"/>
      <c r="F164" s="213">
        <v>5</v>
      </c>
    </row>
    <row r="165" spans="1:6" ht="27.75" customHeight="1" x14ac:dyDescent="0.2">
      <c r="F165" s="213"/>
    </row>
  </sheetData>
  <mergeCells count="2">
    <mergeCell ref="A2:E2"/>
    <mergeCell ref="B1:C1"/>
  </mergeCells>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79" fitToHeight="10" orientation="portrait" r:id="rId1"/>
  <headerFooter scaleWithDoc="0">
    <oddHeader>&amp;L&amp;"Arial,Bold"
&amp;"Arial,Regular"Annex 7&amp;"Arial,Bold" &amp;"Arial,Regular"- Schedule of Charges to recover Excess Supplier of Last Resort pass-through costs</oddHeader>
    <oddFooter>&amp;R&amp;P of &amp;N&amp;C&amp;1#&amp;"Calibri"&amp;12&amp;K008000Internal Use</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G417"/>
  <sheetViews>
    <sheetView zoomScale="85" zoomScaleNormal="85" zoomScaleSheetLayoutView="100" workbookViewId="0"/>
  </sheetViews>
  <sheetFormatPr defaultColWidth="9.140625" defaultRowHeight="27.75" customHeight="1" x14ac:dyDescent="0.2"/>
  <cols>
    <col min="1" max="1" width="29.85546875" style="2" customWidth="1"/>
    <col min="2" max="2" width="48.5703125" style="2" customWidth="1"/>
    <col min="3" max="4" width="23.7109375" style="3" customWidth="1"/>
    <col min="5" max="5" width="15.5703125" style="2" customWidth="1"/>
    <col min="6" max="16384" width="9.140625" style="2"/>
  </cols>
  <sheetData>
    <row r="1" spans="1:7" ht="27.75" customHeight="1" x14ac:dyDescent="0.2">
      <c r="A1" s="14" t="s">
        <v>26</v>
      </c>
      <c r="B1" s="3"/>
      <c r="C1" s="2"/>
      <c r="E1" s="10"/>
      <c r="F1" s="4"/>
      <c r="G1" s="4"/>
    </row>
    <row r="2" spans="1:7" s="11" customFormat="1" ht="22.5" customHeight="1" x14ac:dyDescent="0.2">
      <c r="A2" s="256" t="str">
        <f>Overview!B4&amp; " - Effective from "&amp;Overview!D4&amp;" - "&amp;Overview!E4&amp;" Nodal/Zonal charges"</f>
        <v>Aidien Limited - GSP_D - Effective from 1 April 2025 - Final Nodal/Zonal charges</v>
      </c>
      <c r="B2" s="257"/>
      <c r="C2" s="257"/>
      <c r="D2" s="258"/>
    </row>
    <row r="3" spans="1:7" ht="60.75" customHeight="1" x14ac:dyDescent="0.2">
      <c r="A3" s="21" t="s">
        <v>60</v>
      </c>
      <c r="B3" s="21" t="s">
        <v>1</v>
      </c>
      <c r="C3" s="21" t="s">
        <v>41</v>
      </c>
      <c r="D3" s="21" t="s">
        <v>42</v>
      </c>
    </row>
    <row r="4" spans="1:7" ht="21.75" customHeight="1" x14ac:dyDescent="0.2">
      <c r="A4" s="7"/>
      <c r="B4" s="8"/>
      <c r="C4" s="8"/>
      <c r="D4" s="204"/>
    </row>
    <row r="5" spans="1:7" ht="21.75" customHeight="1" x14ac:dyDescent="0.2">
      <c r="A5" s="7"/>
      <c r="B5" s="8"/>
      <c r="C5" s="8"/>
      <c r="D5" s="204"/>
    </row>
    <row r="6" spans="1:7" ht="21.75" customHeight="1" x14ac:dyDescent="0.2">
      <c r="A6" s="7"/>
      <c r="B6" s="8"/>
      <c r="C6" s="8"/>
      <c r="D6" s="204"/>
    </row>
    <row r="7" spans="1:7" ht="21.75" customHeight="1" x14ac:dyDescent="0.2">
      <c r="A7" s="7"/>
      <c r="B7" s="8"/>
      <c r="C7" s="8"/>
      <c r="D7" s="204"/>
    </row>
    <row r="8" spans="1:7" ht="21.75" customHeight="1" x14ac:dyDescent="0.2">
      <c r="A8" s="7"/>
      <c r="B8" s="8"/>
      <c r="C8" s="8"/>
      <c r="D8" s="204"/>
    </row>
    <row r="9" spans="1:7" ht="21.75" customHeight="1" x14ac:dyDescent="0.2">
      <c r="A9" s="7"/>
      <c r="B9" s="8"/>
      <c r="C9" s="8"/>
      <c r="D9" s="204"/>
    </row>
    <row r="10" spans="1:7" ht="21.75" customHeight="1" x14ac:dyDescent="0.2">
      <c r="A10" s="7"/>
      <c r="B10" s="8"/>
      <c r="C10" s="8"/>
      <c r="D10" s="204"/>
    </row>
    <row r="11" spans="1:7" ht="21.75" customHeight="1" x14ac:dyDescent="0.2">
      <c r="A11" s="7"/>
      <c r="B11" s="8"/>
      <c r="C11" s="8"/>
      <c r="D11" s="204"/>
    </row>
    <row r="12" spans="1:7" ht="21.75" customHeight="1" x14ac:dyDescent="0.2">
      <c r="A12" s="7"/>
      <c r="B12" s="8"/>
      <c r="C12" s="8"/>
      <c r="D12" s="204"/>
    </row>
    <row r="13" spans="1:7" ht="21.75" customHeight="1" x14ac:dyDescent="0.2">
      <c r="A13" s="7"/>
      <c r="B13" s="8"/>
      <c r="C13" s="8"/>
      <c r="D13" s="204"/>
    </row>
    <row r="14" spans="1:7" ht="21.75" customHeight="1" x14ac:dyDescent="0.2">
      <c r="A14" s="7"/>
      <c r="B14" s="8"/>
      <c r="C14" s="8"/>
      <c r="D14" s="204"/>
    </row>
    <row r="15" spans="1:7" ht="21.75" customHeight="1" x14ac:dyDescent="0.2">
      <c r="A15" s="7"/>
      <c r="B15" s="8"/>
      <c r="C15" s="8"/>
      <c r="D15" s="204"/>
    </row>
    <row r="16" spans="1:7" ht="21.75" customHeight="1" x14ac:dyDescent="0.2">
      <c r="A16" s="7"/>
      <c r="B16" s="8"/>
      <c r="C16" s="8"/>
      <c r="D16" s="204"/>
    </row>
    <row r="17" spans="1:4" ht="21.75" customHeight="1" x14ac:dyDescent="0.2">
      <c r="A17" s="7"/>
      <c r="B17" s="8"/>
      <c r="C17" s="8"/>
      <c r="D17" s="204"/>
    </row>
    <row r="18" spans="1:4" ht="21.75" customHeight="1" x14ac:dyDescent="0.2">
      <c r="A18" s="7"/>
      <c r="B18" s="8"/>
      <c r="C18" s="8"/>
      <c r="D18" s="204"/>
    </row>
    <row r="19" spans="1:4" ht="21.75" customHeight="1" x14ac:dyDescent="0.2">
      <c r="A19" s="7"/>
      <c r="B19" s="8"/>
      <c r="C19" s="8"/>
      <c r="D19" s="204"/>
    </row>
    <row r="20" spans="1:4" ht="21.75" customHeight="1" x14ac:dyDescent="0.2">
      <c r="A20" s="7"/>
      <c r="B20" s="8"/>
      <c r="C20" s="8"/>
      <c r="D20" s="204"/>
    </row>
    <row r="21" spans="1:4" ht="21.75" customHeight="1" x14ac:dyDescent="0.2">
      <c r="A21" s="7"/>
      <c r="B21" s="8"/>
      <c r="C21" s="8"/>
      <c r="D21" s="204"/>
    </row>
    <row r="22" spans="1:4" ht="21.75" customHeight="1" x14ac:dyDescent="0.2">
      <c r="A22" s="7"/>
      <c r="B22" s="8"/>
      <c r="C22" s="8"/>
      <c r="D22" s="204"/>
    </row>
    <row r="23" spans="1:4" ht="21.75" customHeight="1" x14ac:dyDescent="0.2">
      <c r="A23" s="7"/>
      <c r="B23" s="8"/>
      <c r="C23" s="8"/>
      <c r="D23" s="204"/>
    </row>
    <row r="24" spans="1:4" ht="21.75" customHeight="1" x14ac:dyDescent="0.2">
      <c r="A24" s="7"/>
      <c r="B24" s="8"/>
      <c r="C24" s="8"/>
      <c r="D24" s="204"/>
    </row>
    <row r="25" spans="1:4" ht="21.75" customHeight="1" x14ac:dyDescent="0.2">
      <c r="A25" s="7"/>
      <c r="B25" s="8"/>
      <c r="C25" s="8"/>
      <c r="D25" s="204"/>
    </row>
    <row r="26" spans="1:4" ht="21.75" customHeight="1" x14ac:dyDescent="0.2">
      <c r="A26" s="7"/>
      <c r="B26" s="8"/>
      <c r="C26" s="8"/>
      <c r="D26" s="204"/>
    </row>
    <row r="27" spans="1:4" ht="21.75" customHeight="1" x14ac:dyDescent="0.2">
      <c r="A27" s="7"/>
      <c r="B27" s="8"/>
      <c r="C27" s="8"/>
      <c r="D27" s="204"/>
    </row>
    <row r="28" spans="1:4" ht="21.75" customHeight="1" x14ac:dyDescent="0.2">
      <c r="A28" s="7"/>
      <c r="B28" s="8"/>
      <c r="C28" s="8"/>
      <c r="D28" s="204"/>
    </row>
    <row r="29" spans="1:4" ht="21.75" customHeight="1" x14ac:dyDescent="0.2">
      <c r="A29" s="7"/>
      <c r="B29" s="8"/>
      <c r="C29" s="8"/>
      <c r="D29" s="204"/>
    </row>
    <row r="30" spans="1:4" ht="21.75" customHeight="1" x14ac:dyDescent="0.2">
      <c r="A30" s="7"/>
      <c r="B30" s="8"/>
      <c r="C30" s="8"/>
      <c r="D30" s="204"/>
    </row>
    <row r="31" spans="1:4" ht="21.75" customHeight="1" x14ac:dyDescent="0.2">
      <c r="A31" s="7"/>
      <c r="B31" s="8"/>
      <c r="C31" s="8"/>
      <c r="D31" s="204"/>
    </row>
    <row r="32" spans="1:4" ht="21.75" customHeight="1" x14ac:dyDescent="0.2">
      <c r="A32" s="7"/>
      <c r="B32" s="8"/>
      <c r="C32" s="8"/>
      <c r="D32" s="204"/>
    </row>
    <row r="33" spans="1:4" ht="21.75" customHeight="1" x14ac:dyDescent="0.2">
      <c r="A33" s="7"/>
      <c r="B33" s="8"/>
      <c r="C33" s="8"/>
      <c r="D33" s="204"/>
    </row>
    <row r="34" spans="1:4" ht="21.75" customHeight="1" x14ac:dyDescent="0.2">
      <c r="A34" s="7"/>
      <c r="B34" s="8"/>
      <c r="C34" s="8"/>
      <c r="D34" s="204"/>
    </row>
    <row r="35" spans="1:4" ht="21.75" customHeight="1" x14ac:dyDescent="0.2">
      <c r="A35" s="7"/>
      <c r="B35" s="8"/>
      <c r="C35" s="8"/>
      <c r="D35" s="204"/>
    </row>
    <row r="36" spans="1:4" ht="21.75" customHeight="1" x14ac:dyDescent="0.2">
      <c r="A36" s="7"/>
      <c r="B36" s="8"/>
      <c r="C36" s="8"/>
      <c r="D36" s="204"/>
    </row>
    <row r="37" spans="1:4" ht="21.75" customHeight="1" x14ac:dyDescent="0.2">
      <c r="A37" s="7"/>
      <c r="B37" s="8"/>
      <c r="C37" s="8"/>
      <c r="D37" s="204"/>
    </row>
    <row r="38" spans="1:4" ht="21.75" customHeight="1" x14ac:dyDescent="0.2">
      <c r="A38" s="7"/>
      <c r="B38" s="8"/>
      <c r="C38" s="8"/>
      <c r="D38" s="204"/>
    </row>
    <row r="39" spans="1:4" ht="21.75" customHeight="1" x14ac:dyDescent="0.2">
      <c r="A39" s="7"/>
      <c r="B39" s="8"/>
      <c r="C39" s="8"/>
      <c r="D39" s="204"/>
    </row>
    <row r="40" spans="1:4" ht="21.75" customHeight="1" x14ac:dyDescent="0.2">
      <c r="A40" s="7"/>
      <c r="B40" s="8"/>
      <c r="C40" s="8"/>
      <c r="D40" s="204"/>
    </row>
    <row r="41" spans="1:4" ht="21.75" customHeight="1" x14ac:dyDescent="0.2">
      <c r="A41" s="7"/>
      <c r="B41" s="8"/>
      <c r="C41" s="8"/>
      <c r="D41" s="204"/>
    </row>
    <row r="42" spans="1:4" ht="21.75" customHeight="1" x14ac:dyDescent="0.2">
      <c r="A42" s="7"/>
      <c r="B42" s="8"/>
      <c r="C42" s="8"/>
      <c r="D42" s="204"/>
    </row>
    <row r="43" spans="1:4" ht="21.75" customHeight="1" x14ac:dyDescent="0.2">
      <c r="A43" s="7"/>
      <c r="B43" s="8"/>
      <c r="C43" s="8"/>
      <c r="D43" s="204"/>
    </row>
    <row r="44" spans="1:4" ht="21.75" customHeight="1" x14ac:dyDescent="0.2">
      <c r="A44" s="7"/>
      <c r="B44" s="8"/>
      <c r="C44" s="8"/>
      <c r="D44" s="204"/>
    </row>
    <row r="45" spans="1:4" ht="21.75" customHeight="1" x14ac:dyDescent="0.2">
      <c r="A45" s="7"/>
      <c r="B45" s="8"/>
      <c r="C45" s="8"/>
      <c r="D45" s="204"/>
    </row>
    <row r="46" spans="1:4" ht="21.75" customHeight="1" x14ac:dyDescent="0.2">
      <c r="A46" s="7"/>
      <c r="B46" s="8"/>
      <c r="C46" s="8"/>
      <c r="D46" s="204"/>
    </row>
    <row r="47" spans="1:4" ht="21.75" customHeight="1" x14ac:dyDescent="0.2">
      <c r="A47" s="7"/>
      <c r="B47" s="8"/>
      <c r="C47" s="8"/>
      <c r="D47" s="204"/>
    </row>
    <row r="48" spans="1:4" ht="21.75" customHeight="1" x14ac:dyDescent="0.2">
      <c r="A48" s="7"/>
      <c r="B48" s="8"/>
      <c r="C48" s="8"/>
      <c r="D48" s="204"/>
    </row>
    <row r="49" spans="1:4" ht="21.75" customHeight="1" x14ac:dyDescent="0.2">
      <c r="A49" s="7"/>
      <c r="B49" s="8"/>
      <c r="C49" s="8"/>
      <c r="D49" s="204"/>
    </row>
    <row r="50" spans="1:4" ht="21.75" customHeight="1" x14ac:dyDescent="0.2">
      <c r="A50" s="7"/>
      <c r="B50" s="8"/>
      <c r="C50" s="8"/>
      <c r="D50" s="204"/>
    </row>
    <row r="51" spans="1:4" ht="21.75" customHeight="1" x14ac:dyDescent="0.2">
      <c r="A51" s="7"/>
      <c r="B51" s="8"/>
      <c r="C51" s="8"/>
      <c r="D51" s="204"/>
    </row>
    <row r="52" spans="1:4" ht="21.75" customHeight="1" x14ac:dyDescent="0.2">
      <c r="A52" s="7"/>
      <c r="B52" s="8"/>
      <c r="C52" s="8"/>
      <c r="D52" s="204"/>
    </row>
    <row r="53" spans="1:4" ht="21.75" customHeight="1" x14ac:dyDescent="0.2">
      <c r="A53" s="7"/>
      <c r="B53" s="8"/>
      <c r="C53" s="8"/>
      <c r="D53" s="204"/>
    </row>
    <row r="54" spans="1:4" ht="21.75" customHeight="1" x14ac:dyDescent="0.2">
      <c r="A54" s="7"/>
      <c r="B54" s="8"/>
      <c r="C54" s="8"/>
      <c r="D54" s="204"/>
    </row>
    <row r="55" spans="1:4" ht="21.75" customHeight="1" x14ac:dyDescent="0.2">
      <c r="A55" s="7"/>
      <c r="B55" s="8"/>
      <c r="C55" s="8"/>
      <c r="D55" s="204"/>
    </row>
    <row r="56" spans="1:4" ht="21.75" customHeight="1" x14ac:dyDescent="0.2">
      <c r="A56" s="7"/>
      <c r="B56" s="8"/>
      <c r="C56" s="8"/>
      <c r="D56" s="204"/>
    </row>
    <row r="57" spans="1:4" ht="21.75" customHeight="1" x14ac:dyDescent="0.2">
      <c r="A57" s="7"/>
      <c r="B57" s="8"/>
      <c r="C57" s="8"/>
      <c r="D57" s="204"/>
    </row>
    <row r="58" spans="1:4" ht="21.75" customHeight="1" x14ac:dyDescent="0.2">
      <c r="A58" s="7"/>
      <c r="B58" s="8"/>
      <c r="C58" s="8"/>
      <c r="D58" s="204"/>
    </row>
    <row r="59" spans="1:4" ht="21.75" customHeight="1" x14ac:dyDescent="0.2">
      <c r="A59" s="7"/>
      <c r="B59" s="8"/>
      <c r="C59" s="8"/>
      <c r="D59" s="204"/>
    </row>
    <row r="60" spans="1:4" ht="21.75" customHeight="1" x14ac:dyDescent="0.2">
      <c r="A60" s="7"/>
      <c r="B60" s="8"/>
      <c r="C60" s="8"/>
      <c r="D60" s="204"/>
    </row>
    <row r="61" spans="1:4" ht="21.75" customHeight="1" x14ac:dyDescent="0.2">
      <c r="A61" s="7"/>
      <c r="B61" s="8"/>
      <c r="C61" s="8"/>
      <c r="D61" s="204"/>
    </row>
    <row r="62" spans="1:4" ht="21.75" customHeight="1" x14ac:dyDescent="0.2">
      <c r="A62" s="7"/>
      <c r="B62" s="8"/>
      <c r="C62" s="8"/>
      <c r="D62" s="204"/>
    </row>
    <row r="63" spans="1:4" ht="21.75" customHeight="1" x14ac:dyDescent="0.2">
      <c r="A63" s="7"/>
      <c r="B63" s="8"/>
      <c r="C63" s="8"/>
      <c r="D63" s="204"/>
    </row>
    <row r="64" spans="1:4" ht="21.75" customHeight="1" x14ac:dyDescent="0.2">
      <c r="A64" s="7"/>
      <c r="B64" s="8"/>
      <c r="C64" s="8"/>
      <c r="D64" s="204"/>
    </row>
    <row r="65" spans="1:4" ht="21.75" customHeight="1" x14ac:dyDescent="0.2">
      <c r="A65" s="7"/>
      <c r="B65" s="8"/>
      <c r="C65" s="8"/>
      <c r="D65" s="204"/>
    </row>
    <row r="66" spans="1:4" ht="21.75" customHeight="1" x14ac:dyDescent="0.2">
      <c r="A66" s="7"/>
      <c r="B66" s="8"/>
      <c r="C66" s="8"/>
      <c r="D66" s="204"/>
    </row>
    <row r="67" spans="1:4" ht="21.75" customHeight="1" x14ac:dyDescent="0.2">
      <c r="A67" s="7"/>
      <c r="B67" s="8"/>
      <c r="C67" s="8"/>
      <c r="D67" s="204"/>
    </row>
    <row r="68" spans="1:4" ht="21.75" customHeight="1" x14ac:dyDescent="0.2">
      <c r="A68" s="7"/>
      <c r="B68" s="8"/>
      <c r="C68" s="8"/>
      <c r="D68" s="204"/>
    </row>
    <row r="69" spans="1:4" ht="21.75" customHeight="1" x14ac:dyDescent="0.2">
      <c r="A69" s="7"/>
      <c r="B69" s="8"/>
      <c r="C69" s="8"/>
      <c r="D69" s="204"/>
    </row>
    <row r="70" spans="1:4" ht="21.75" customHeight="1" x14ac:dyDescent="0.2">
      <c r="A70" s="7"/>
      <c r="B70" s="8"/>
      <c r="C70" s="8"/>
      <c r="D70" s="204"/>
    </row>
    <row r="71" spans="1:4" ht="21.75" customHeight="1" x14ac:dyDescent="0.2">
      <c r="A71" s="7"/>
      <c r="B71" s="8"/>
      <c r="C71" s="8"/>
      <c r="D71" s="204"/>
    </row>
    <row r="72" spans="1:4" ht="21.75" customHeight="1" x14ac:dyDescent="0.2">
      <c r="A72" s="7"/>
      <c r="B72" s="8"/>
      <c r="C72" s="8"/>
      <c r="D72" s="204"/>
    </row>
    <row r="73" spans="1:4" ht="21.75" customHeight="1" x14ac:dyDescent="0.2">
      <c r="A73" s="7"/>
      <c r="B73" s="8"/>
      <c r="C73" s="8"/>
      <c r="D73" s="204"/>
    </row>
    <row r="74" spans="1:4" ht="21.75" customHeight="1" x14ac:dyDescent="0.2">
      <c r="A74" s="7"/>
      <c r="B74" s="8"/>
      <c r="C74" s="8"/>
      <c r="D74" s="204"/>
    </row>
    <row r="75" spans="1:4" ht="21.75" customHeight="1" x14ac:dyDescent="0.2">
      <c r="A75" s="7"/>
      <c r="B75" s="8"/>
      <c r="C75" s="8"/>
      <c r="D75" s="204"/>
    </row>
    <row r="76" spans="1:4" ht="21.75" customHeight="1" x14ac:dyDescent="0.2">
      <c r="A76" s="7"/>
      <c r="B76" s="8"/>
      <c r="C76" s="8"/>
      <c r="D76" s="204"/>
    </row>
    <row r="77" spans="1:4" ht="21.75" customHeight="1" x14ac:dyDescent="0.2">
      <c r="A77" s="7"/>
      <c r="B77" s="8"/>
      <c r="C77" s="8"/>
      <c r="D77" s="204"/>
    </row>
    <row r="78" spans="1:4" ht="21.75" customHeight="1" x14ac:dyDescent="0.2">
      <c r="A78" s="7"/>
      <c r="B78" s="8"/>
      <c r="C78" s="8"/>
      <c r="D78" s="204"/>
    </row>
    <row r="79" spans="1:4" ht="21.75" customHeight="1" x14ac:dyDescent="0.2">
      <c r="A79" s="7"/>
      <c r="B79" s="8"/>
      <c r="C79" s="8"/>
      <c r="D79" s="204"/>
    </row>
    <row r="80" spans="1:4" ht="21.75" customHeight="1" x14ac:dyDescent="0.2">
      <c r="A80" s="7"/>
      <c r="B80" s="8"/>
      <c r="C80" s="8"/>
      <c r="D80" s="204"/>
    </row>
    <row r="81" spans="1:4" ht="21.75" customHeight="1" x14ac:dyDescent="0.2">
      <c r="A81" s="7"/>
      <c r="B81" s="8"/>
      <c r="C81" s="8"/>
      <c r="D81" s="204"/>
    </row>
    <row r="82" spans="1:4" ht="21.75" customHeight="1" x14ac:dyDescent="0.2">
      <c r="A82" s="7"/>
      <c r="B82" s="8"/>
      <c r="C82" s="8"/>
      <c r="D82" s="204"/>
    </row>
    <row r="83" spans="1:4" ht="21.75" customHeight="1" x14ac:dyDescent="0.2">
      <c r="A83" s="7"/>
      <c r="B83" s="8"/>
      <c r="C83" s="8"/>
      <c r="D83" s="204"/>
    </row>
    <row r="84" spans="1:4" ht="21.75" customHeight="1" x14ac:dyDescent="0.2">
      <c r="A84" s="7"/>
      <c r="B84" s="8"/>
      <c r="C84" s="8"/>
      <c r="D84" s="204"/>
    </row>
    <row r="85" spans="1:4" ht="21.75" customHeight="1" x14ac:dyDescent="0.2">
      <c r="A85" s="7"/>
      <c r="B85" s="8"/>
      <c r="C85" s="8"/>
      <c r="D85" s="204"/>
    </row>
    <row r="86" spans="1:4" ht="21.75" customHeight="1" x14ac:dyDescent="0.2">
      <c r="A86" s="7"/>
      <c r="B86" s="8"/>
      <c r="C86" s="8"/>
      <c r="D86" s="204"/>
    </row>
    <row r="87" spans="1:4" ht="21.75" customHeight="1" x14ac:dyDescent="0.2">
      <c r="A87" s="7"/>
      <c r="B87" s="8"/>
      <c r="C87" s="8"/>
      <c r="D87" s="204"/>
    </row>
    <row r="88" spans="1:4" ht="21.75" customHeight="1" x14ac:dyDescent="0.2">
      <c r="A88" s="7"/>
      <c r="B88" s="8"/>
      <c r="C88" s="8"/>
      <c r="D88" s="204"/>
    </row>
    <row r="89" spans="1:4" ht="21.75" customHeight="1" x14ac:dyDescent="0.2">
      <c r="A89" s="7"/>
      <c r="B89" s="8"/>
      <c r="C89" s="8"/>
      <c r="D89" s="204"/>
    </row>
    <row r="90" spans="1:4" ht="21.75" customHeight="1" x14ac:dyDescent="0.2">
      <c r="A90" s="7"/>
      <c r="B90" s="8"/>
      <c r="C90" s="8"/>
      <c r="D90" s="204"/>
    </row>
    <row r="91" spans="1:4" ht="21.75" customHeight="1" x14ac:dyDescent="0.2">
      <c r="A91" s="7"/>
      <c r="B91" s="8"/>
      <c r="C91" s="8"/>
      <c r="D91" s="204"/>
    </row>
    <row r="92" spans="1:4" ht="21.75" customHeight="1" x14ac:dyDescent="0.2">
      <c r="A92" s="7"/>
      <c r="B92" s="8"/>
      <c r="C92" s="8"/>
      <c r="D92" s="204"/>
    </row>
    <row r="93" spans="1:4" ht="21.75" customHeight="1" x14ac:dyDescent="0.2">
      <c r="A93" s="7"/>
      <c r="B93" s="8"/>
      <c r="C93" s="8"/>
      <c r="D93" s="204"/>
    </row>
    <row r="94" spans="1:4" ht="21.75" customHeight="1" x14ac:dyDescent="0.2">
      <c r="A94" s="7"/>
      <c r="B94" s="8"/>
      <c r="C94" s="8"/>
      <c r="D94" s="204"/>
    </row>
    <row r="95" spans="1:4" ht="21.75" customHeight="1" x14ac:dyDescent="0.2">
      <c r="A95" s="7"/>
      <c r="B95" s="8"/>
      <c r="C95" s="8"/>
      <c r="D95" s="204"/>
    </row>
    <row r="96" spans="1:4" ht="21.75" customHeight="1" x14ac:dyDescent="0.2">
      <c r="A96" s="7"/>
      <c r="B96" s="8"/>
      <c r="C96" s="8"/>
      <c r="D96" s="204"/>
    </row>
    <row r="97" spans="1:4" ht="21.75" customHeight="1" x14ac:dyDescent="0.2">
      <c r="A97" s="7"/>
      <c r="B97" s="8"/>
      <c r="C97" s="8"/>
      <c r="D97" s="204"/>
    </row>
    <row r="98" spans="1:4" ht="21.75" customHeight="1" x14ac:dyDescent="0.2">
      <c r="A98" s="7"/>
      <c r="B98" s="8"/>
      <c r="C98" s="8"/>
      <c r="D98" s="204"/>
    </row>
    <row r="99" spans="1:4" ht="21.75" customHeight="1" x14ac:dyDescent="0.2">
      <c r="A99" s="7"/>
      <c r="B99" s="8"/>
      <c r="C99" s="8"/>
      <c r="D99" s="204"/>
    </row>
    <row r="100" spans="1:4" ht="21.75" customHeight="1" x14ac:dyDescent="0.2">
      <c r="A100" s="7"/>
      <c r="B100" s="8"/>
      <c r="C100" s="8"/>
      <c r="D100" s="204"/>
    </row>
    <row r="101" spans="1:4" ht="21.75" customHeight="1" x14ac:dyDescent="0.2">
      <c r="A101" s="7"/>
      <c r="B101" s="8"/>
      <c r="C101" s="8"/>
      <c r="D101" s="204"/>
    </row>
    <row r="102" spans="1:4" ht="21.75" customHeight="1" x14ac:dyDescent="0.2">
      <c r="A102" s="7"/>
      <c r="B102" s="8"/>
      <c r="C102" s="8"/>
      <c r="D102" s="204"/>
    </row>
    <row r="103" spans="1:4" ht="21.75" customHeight="1" x14ac:dyDescent="0.2">
      <c r="A103" s="7"/>
      <c r="B103" s="8"/>
      <c r="C103" s="8"/>
      <c r="D103" s="204"/>
    </row>
    <row r="104" spans="1:4" ht="21.75" customHeight="1" x14ac:dyDescent="0.2">
      <c r="A104" s="7"/>
      <c r="B104" s="8"/>
      <c r="C104" s="8"/>
      <c r="D104" s="204"/>
    </row>
    <row r="105" spans="1:4" ht="21.75" customHeight="1" x14ac:dyDescent="0.2">
      <c r="A105" s="7"/>
      <c r="B105" s="8"/>
      <c r="C105" s="8"/>
      <c r="D105" s="204"/>
    </row>
    <row r="106" spans="1:4" ht="21.75" customHeight="1" x14ac:dyDescent="0.2">
      <c r="A106" s="7"/>
      <c r="B106" s="8"/>
      <c r="C106" s="8"/>
      <c r="D106" s="204"/>
    </row>
    <row r="107" spans="1:4" ht="21.75" customHeight="1" x14ac:dyDescent="0.2">
      <c r="A107" s="7"/>
      <c r="B107" s="8"/>
      <c r="C107" s="8"/>
      <c r="D107" s="204"/>
    </row>
    <row r="108" spans="1:4" ht="21.75" customHeight="1" x14ac:dyDescent="0.2">
      <c r="A108" s="7"/>
      <c r="B108" s="8"/>
      <c r="C108" s="8"/>
      <c r="D108" s="204"/>
    </row>
    <row r="109" spans="1:4" ht="21.75" customHeight="1" x14ac:dyDescent="0.2">
      <c r="A109" s="7"/>
      <c r="B109" s="8"/>
      <c r="C109" s="8"/>
      <c r="D109" s="204"/>
    </row>
    <row r="110" spans="1:4" ht="21.75" customHeight="1" x14ac:dyDescent="0.2">
      <c r="A110" s="7"/>
      <c r="B110" s="8"/>
      <c r="C110" s="8"/>
      <c r="D110" s="204"/>
    </row>
    <row r="111" spans="1:4" ht="21.75" customHeight="1" x14ac:dyDescent="0.2">
      <c r="A111" s="7"/>
      <c r="B111" s="8"/>
      <c r="C111" s="8"/>
      <c r="D111" s="204"/>
    </row>
    <row r="112" spans="1:4" ht="21.75" customHeight="1" x14ac:dyDescent="0.2">
      <c r="A112" s="7"/>
      <c r="B112" s="8"/>
      <c r="C112" s="8"/>
      <c r="D112" s="204"/>
    </row>
    <row r="113" spans="1:4" ht="21.75" customHeight="1" x14ac:dyDescent="0.2">
      <c r="A113" s="7"/>
      <c r="B113" s="8"/>
      <c r="C113" s="8"/>
      <c r="D113" s="204"/>
    </row>
    <row r="114" spans="1:4" ht="21.75" customHeight="1" x14ac:dyDescent="0.2">
      <c r="A114" s="7"/>
      <c r="B114" s="8"/>
      <c r="C114" s="8"/>
      <c r="D114" s="204"/>
    </row>
    <row r="115" spans="1:4" ht="21.75" customHeight="1" x14ac:dyDescent="0.2">
      <c r="A115" s="7"/>
      <c r="B115" s="8"/>
      <c r="C115" s="8"/>
      <c r="D115" s="204"/>
    </row>
    <row r="116" spans="1:4" ht="21.75" customHeight="1" x14ac:dyDescent="0.2">
      <c r="A116" s="7"/>
      <c r="B116" s="8"/>
      <c r="C116" s="8"/>
      <c r="D116" s="204"/>
    </row>
    <row r="117" spans="1:4" ht="21.75" customHeight="1" x14ac:dyDescent="0.2">
      <c r="A117" s="7"/>
      <c r="B117" s="8"/>
      <c r="C117" s="8"/>
      <c r="D117" s="204"/>
    </row>
    <row r="118" spans="1:4" ht="21.75" customHeight="1" x14ac:dyDescent="0.2">
      <c r="A118" s="7"/>
      <c r="B118" s="8"/>
      <c r="C118" s="8"/>
      <c r="D118" s="204"/>
    </row>
    <row r="119" spans="1:4" ht="21.75" customHeight="1" x14ac:dyDescent="0.2">
      <c r="A119" s="7"/>
      <c r="B119" s="8"/>
      <c r="C119" s="8"/>
      <c r="D119" s="204"/>
    </row>
    <row r="120" spans="1:4" ht="21.75" customHeight="1" x14ac:dyDescent="0.2">
      <c r="A120" s="7"/>
      <c r="B120" s="8"/>
      <c r="C120" s="8"/>
      <c r="D120" s="204"/>
    </row>
    <row r="121" spans="1:4" ht="21.75" customHeight="1" x14ac:dyDescent="0.2">
      <c r="A121" s="7"/>
      <c r="B121" s="8"/>
      <c r="C121" s="8"/>
      <c r="D121" s="204"/>
    </row>
    <row r="122" spans="1:4" ht="21.75" customHeight="1" x14ac:dyDescent="0.2">
      <c r="A122" s="7"/>
      <c r="B122" s="8"/>
      <c r="C122" s="8"/>
      <c r="D122" s="204"/>
    </row>
    <row r="123" spans="1:4" ht="21.75" customHeight="1" x14ac:dyDescent="0.2">
      <c r="A123" s="7"/>
      <c r="B123" s="8"/>
      <c r="C123" s="8"/>
      <c r="D123" s="204"/>
    </row>
    <row r="124" spans="1:4" ht="21.75" customHeight="1" x14ac:dyDescent="0.2">
      <c r="A124" s="7"/>
      <c r="B124" s="8"/>
      <c r="C124" s="8"/>
      <c r="D124" s="204"/>
    </row>
    <row r="125" spans="1:4" ht="21.75" customHeight="1" x14ac:dyDescent="0.2">
      <c r="A125" s="7"/>
      <c r="B125" s="8"/>
      <c r="C125" s="8"/>
      <c r="D125" s="204"/>
    </row>
    <row r="126" spans="1:4" ht="21.75" customHeight="1" x14ac:dyDescent="0.2">
      <c r="A126" s="7"/>
      <c r="B126" s="8"/>
      <c r="C126" s="8"/>
      <c r="D126" s="204"/>
    </row>
    <row r="127" spans="1:4" ht="21.75" customHeight="1" x14ac:dyDescent="0.2">
      <c r="A127" s="7"/>
      <c r="B127" s="8"/>
      <c r="C127" s="8"/>
      <c r="D127" s="204"/>
    </row>
    <row r="128" spans="1:4" ht="21.75" customHeight="1" x14ac:dyDescent="0.2">
      <c r="A128" s="7"/>
      <c r="B128" s="8"/>
      <c r="C128" s="8"/>
      <c r="D128" s="204"/>
    </row>
    <row r="129" spans="1:4" ht="21.75" customHeight="1" x14ac:dyDescent="0.2">
      <c r="A129" s="7"/>
      <c r="B129" s="8"/>
      <c r="C129" s="8"/>
      <c r="D129" s="204"/>
    </row>
    <row r="130" spans="1:4" ht="21.75" customHeight="1" x14ac:dyDescent="0.2">
      <c r="A130" s="7"/>
      <c r="B130" s="8"/>
      <c r="C130" s="8"/>
      <c r="D130" s="204"/>
    </row>
    <row r="131" spans="1:4" ht="21.75" customHeight="1" x14ac:dyDescent="0.2">
      <c r="A131" s="7"/>
      <c r="B131" s="8"/>
      <c r="C131" s="8"/>
      <c r="D131" s="204"/>
    </row>
    <row r="132" spans="1:4" ht="21.75" customHeight="1" x14ac:dyDescent="0.2">
      <c r="A132" s="7"/>
      <c r="B132" s="8"/>
      <c r="C132" s="8"/>
      <c r="D132" s="204"/>
    </row>
    <row r="133" spans="1:4" ht="21.75" customHeight="1" x14ac:dyDescent="0.2">
      <c r="A133" s="7"/>
      <c r="B133" s="8"/>
      <c r="C133" s="8"/>
      <c r="D133" s="204"/>
    </row>
    <row r="134" spans="1:4" ht="21.75" customHeight="1" x14ac:dyDescent="0.2">
      <c r="A134" s="7"/>
      <c r="B134" s="8"/>
      <c r="C134" s="8"/>
      <c r="D134" s="204"/>
    </row>
    <row r="135" spans="1:4" ht="21.75" customHeight="1" x14ac:dyDescent="0.2">
      <c r="A135" s="7"/>
      <c r="B135" s="8"/>
      <c r="C135" s="8"/>
      <c r="D135" s="204"/>
    </row>
    <row r="136" spans="1:4" ht="21.75" customHeight="1" x14ac:dyDescent="0.2">
      <c r="A136" s="7"/>
      <c r="B136" s="8"/>
      <c r="C136" s="8"/>
      <c r="D136" s="204"/>
    </row>
    <row r="137" spans="1:4" ht="21.75" customHeight="1" x14ac:dyDescent="0.2">
      <c r="A137" s="7"/>
      <c r="B137" s="8"/>
      <c r="C137" s="8"/>
      <c r="D137" s="204"/>
    </row>
    <row r="138" spans="1:4" ht="21.75" customHeight="1" x14ac:dyDescent="0.2">
      <c r="A138" s="7"/>
      <c r="B138" s="8"/>
      <c r="C138" s="8"/>
      <c r="D138" s="204"/>
    </row>
    <row r="139" spans="1:4" ht="21.75" customHeight="1" x14ac:dyDescent="0.2">
      <c r="A139" s="7"/>
      <c r="B139" s="8"/>
      <c r="C139" s="8"/>
      <c r="D139" s="204"/>
    </row>
    <row r="140" spans="1:4" ht="21.75" customHeight="1" x14ac:dyDescent="0.2">
      <c r="A140" s="7"/>
      <c r="B140" s="8"/>
      <c r="C140" s="8"/>
      <c r="D140" s="204"/>
    </row>
    <row r="141" spans="1:4" ht="21.75" customHeight="1" x14ac:dyDescent="0.2">
      <c r="A141" s="7"/>
      <c r="B141" s="8"/>
      <c r="C141" s="8"/>
      <c r="D141" s="204"/>
    </row>
    <row r="142" spans="1:4" ht="21.75" customHeight="1" x14ac:dyDescent="0.2">
      <c r="A142" s="7"/>
      <c r="B142" s="8"/>
      <c r="C142" s="8"/>
      <c r="D142" s="204"/>
    </row>
    <row r="143" spans="1:4" ht="21.75" customHeight="1" x14ac:dyDescent="0.2">
      <c r="A143" s="7"/>
      <c r="B143" s="8"/>
      <c r="C143" s="8"/>
      <c r="D143" s="204"/>
    </row>
    <row r="144" spans="1:4" ht="21.75" customHeight="1" x14ac:dyDescent="0.2">
      <c r="A144" s="7"/>
      <c r="B144" s="8"/>
      <c r="C144" s="8"/>
      <c r="D144" s="204"/>
    </row>
    <row r="145" spans="1:4" ht="21.75" customHeight="1" x14ac:dyDescent="0.2">
      <c r="A145" s="7"/>
      <c r="B145" s="8"/>
      <c r="C145" s="8"/>
      <c r="D145" s="204"/>
    </row>
    <row r="146" spans="1:4" ht="21.75" customHeight="1" x14ac:dyDescent="0.2">
      <c r="A146" s="7"/>
      <c r="B146" s="8"/>
      <c r="C146" s="8"/>
      <c r="D146" s="204"/>
    </row>
    <row r="147" spans="1:4" ht="21.75" customHeight="1" x14ac:dyDescent="0.2">
      <c r="A147" s="7"/>
      <c r="B147" s="8"/>
      <c r="C147" s="8"/>
      <c r="D147" s="204"/>
    </row>
    <row r="148" spans="1:4" ht="21.75" customHeight="1" x14ac:dyDescent="0.2">
      <c r="A148" s="7"/>
      <c r="B148" s="8"/>
      <c r="C148" s="8"/>
      <c r="D148" s="204"/>
    </row>
    <row r="149" spans="1:4" ht="21.75" customHeight="1" x14ac:dyDescent="0.2">
      <c r="A149" s="7"/>
      <c r="B149" s="8"/>
      <c r="C149" s="8"/>
      <c r="D149" s="204"/>
    </row>
    <row r="150" spans="1:4" ht="21.75" customHeight="1" x14ac:dyDescent="0.2">
      <c r="A150" s="7"/>
      <c r="B150" s="8"/>
      <c r="C150" s="8"/>
      <c r="D150" s="204"/>
    </row>
    <row r="151" spans="1:4" ht="21.75" customHeight="1" x14ac:dyDescent="0.2">
      <c r="A151" s="7"/>
      <c r="B151" s="8"/>
      <c r="C151" s="8"/>
      <c r="D151" s="204"/>
    </row>
    <row r="152" spans="1:4" ht="21.75" customHeight="1" x14ac:dyDescent="0.2">
      <c r="A152" s="7"/>
      <c r="B152" s="8"/>
      <c r="C152" s="8"/>
      <c r="D152" s="204"/>
    </row>
    <row r="153" spans="1:4" ht="21.75" customHeight="1" x14ac:dyDescent="0.2">
      <c r="A153" s="7"/>
      <c r="B153" s="8"/>
      <c r="C153" s="8"/>
      <c r="D153" s="204"/>
    </row>
    <row r="154" spans="1:4" ht="21.75" customHeight="1" x14ac:dyDescent="0.2">
      <c r="A154" s="7"/>
      <c r="B154" s="8"/>
      <c r="C154" s="8"/>
      <c r="D154" s="204"/>
    </row>
    <row r="155" spans="1:4" ht="21.75" customHeight="1" x14ac:dyDescent="0.2">
      <c r="A155" s="7"/>
      <c r="B155" s="8"/>
      <c r="C155" s="8"/>
      <c r="D155" s="204"/>
    </row>
    <row r="156" spans="1:4" ht="21.75" customHeight="1" x14ac:dyDescent="0.2">
      <c r="A156" s="7"/>
      <c r="B156" s="8"/>
      <c r="C156" s="8"/>
      <c r="D156" s="204"/>
    </row>
    <row r="157" spans="1:4" ht="21.75" customHeight="1" x14ac:dyDescent="0.2">
      <c r="A157" s="7"/>
      <c r="B157" s="8"/>
      <c r="C157" s="8"/>
      <c r="D157" s="204"/>
    </row>
    <row r="158" spans="1:4" ht="21.75" customHeight="1" x14ac:dyDescent="0.2">
      <c r="A158" s="7"/>
      <c r="B158" s="8"/>
      <c r="C158" s="8"/>
      <c r="D158" s="204"/>
    </row>
    <row r="159" spans="1:4" ht="21.75" customHeight="1" x14ac:dyDescent="0.2">
      <c r="A159" s="7"/>
      <c r="B159" s="8"/>
      <c r="C159" s="8"/>
      <c r="D159" s="204"/>
    </row>
    <row r="160" spans="1:4" ht="21.75" customHeight="1" x14ac:dyDescent="0.2">
      <c r="A160" s="7"/>
      <c r="B160" s="8"/>
      <c r="C160" s="8"/>
      <c r="D160" s="204"/>
    </row>
    <row r="161" spans="1:4" ht="21.75" customHeight="1" x14ac:dyDescent="0.2">
      <c r="A161" s="7"/>
      <c r="B161" s="8"/>
      <c r="C161" s="8"/>
      <c r="D161" s="204"/>
    </row>
    <row r="162" spans="1:4" ht="21.75" customHeight="1" x14ac:dyDescent="0.2">
      <c r="A162" s="7"/>
      <c r="B162" s="8"/>
      <c r="C162" s="8"/>
      <c r="D162" s="204"/>
    </row>
    <row r="163" spans="1:4" ht="21.75" customHeight="1" x14ac:dyDescent="0.2">
      <c r="A163" s="7"/>
      <c r="B163" s="8"/>
      <c r="C163" s="8"/>
      <c r="D163" s="204"/>
    </row>
    <row r="164" spans="1:4" ht="21.75" customHeight="1" x14ac:dyDescent="0.2">
      <c r="A164" s="7"/>
      <c r="B164" s="8"/>
      <c r="C164" s="8"/>
      <c r="D164" s="204"/>
    </row>
    <row r="165" spans="1:4" ht="21.75" customHeight="1" x14ac:dyDescent="0.2">
      <c r="A165" s="7"/>
      <c r="B165" s="8"/>
      <c r="C165" s="8"/>
      <c r="D165" s="204"/>
    </row>
    <row r="166" spans="1:4" ht="21.75" customHeight="1" x14ac:dyDescent="0.2">
      <c r="A166" s="7"/>
      <c r="B166" s="8"/>
      <c r="C166" s="8"/>
      <c r="D166" s="204"/>
    </row>
    <row r="167" spans="1:4" ht="21.75" customHeight="1" x14ac:dyDescent="0.2">
      <c r="A167" s="7"/>
      <c r="B167" s="8"/>
      <c r="C167" s="8"/>
      <c r="D167" s="204"/>
    </row>
    <row r="168" spans="1:4" ht="21.75" customHeight="1" x14ac:dyDescent="0.2">
      <c r="A168" s="7"/>
      <c r="B168" s="8"/>
      <c r="C168" s="8"/>
      <c r="D168" s="204"/>
    </row>
    <row r="169" spans="1:4" ht="21.75" customHeight="1" x14ac:dyDescent="0.2">
      <c r="A169" s="7"/>
      <c r="B169" s="8"/>
      <c r="C169" s="8"/>
      <c r="D169" s="204"/>
    </row>
    <row r="170" spans="1:4" ht="21.75" customHeight="1" x14ac:dyDescent="0.2">
      <c r="A170" s="7"/>
      <c r="B170" s="8"/>
      <c r="C170" s="8"/>
      <c r="D170" s="204"/>
    </row>
    <row r="171" spans="1:4" ht="21.75" customHeight="1" x14ac:dyDescent="0.2">
      <c r="A171" s="7"/>
      <c r="B171" s="8"/>
      <c r="C171" s="8"/>
      <c r="D171" s="204"/>
    </row>
    <row r="172" spans="1:4" ht="21.75" customHeight="1" x14ac:dyDescent="0.2">
      <c r="A172" s="7"/>
      <c r="B172" s="8"/>
      <c r="C172" s="8"/>
      <c r="D172" s="204"/>
    </row>
    <row r="173" spans="1:4" ht="21.75" customHeight="1" x14ac:dyDescent="0.2">
      <c r="A173" s="7"/>
      <c r="B173" s="8"/>
      <c r="C173" s="8"/>
      <c r="D173" s="204"/>
    </row>
    <row r="174" spans="1:4" ht="21.75" customHeight="1" x14ac:dyDescent="0.2">
      <c r="A174" s="7"/>
      <c r="B174" s="8"/>
      <c r="C174" s="8"/>
      <c r="D174" s="204"/>
    </row>
    <row r="175" spans="1:4" ht="21.75" customHeight="1" x14ac:dyDescent="0.2">
      <c r="A175" s="7"/>
      <c r="B175" s="8"/>
      <c r="C175" s="8"/>
      <c r="D175" s="204"/>
    </row>
    <row r="176" spans="1:4" ht="21.75" customHeight="1" x14ac:dyDescent="0.2">
      <c r="A176" s="7"/>
      <c r="B176" s="8"/>
      <c r="C176" s="8"/>
      <c r="D176" s="204"/>
    </row>
    <row r="177" spans="1:4" ht="21.75" customHeight="1" x14ac:dyDescent="0.2">
      <c r="A177" s="7"/>
      <c r="B177" s="8"/>
      <c r="C177" s="8"/>
      <c r="D177" s="204"/>
    </row>
    <row r="178" spans="1:4" ht="21.75" customHeight="1" x14ac:dyDescent="0.2">
      <c r="A178" s="7"/>
      <c r="B178" s="8"/>
      <c r="C178" s="8"/>
      <c r="D178" s="204"/>
    </row>
    <row r="179" spans="1:4" ht="21.75" customHeight="1" x14ac:dyDescent="0.2">
      <c r="A179" s="7"/>
      <c r="B179" s="8"/>
      <c r="C179" s="8"/>
      <c r="D179" s="204"/>
    </row>
    <row r="180" spans="1:4" ht="21.75" customHeight="1" x14ac:dyDescent="0.2">
      <c r="A180" s="7"/>
      <c r="B180" s="8"/>
      <c r="C180" s="8"/>
      <c r="D180" s="204"/>
    </row>
    <row r="181" spans="1:4" ht="21.75" customHeight="1" x14ac:dyDescent="0.2">
      <c r="A181" s="7"/>
      <c r="B181" s="8"/>
      <c r="C181" s="8"/>
      <c r="D181" s="204"/>
    </row>
    <row r="182" spans="1:4" ht="21.75" customHeight="1" x14ac:dyDescent="0.2">
      <c r="A182" s="7"/>
      <c r="B182" s="8"/>
      <c r="C182" s="8"/>
      <c r="D182" s="204"/>
    </row>
    <row r="183" spans="1:4" ht="21.75" customHeight="1" x14ac:dyDescent="0.2">
      <c r="A183" s="7"/>
      <c r="B183" s="8"/>
      <c r="C183" s="8"/>
      <c r="D183" s="204"/>
    </row>
    <row r="184" spans="1:4" ht="21.75" customHeight="1" x14ac:dyDescent="0.2">
      <c r="A184" s="7"/>
      <c r="B184" s="8"/>
      <c r="C184" s="8"/>
      <c r="D184" s="204"/>
    </row>
    <row r="185" spans="1:4" ht="21.75" customHeight="1" x14ac:dyDescent="0.2">
      <c r="A185" s="7"/>
      <c r="B185" s="8"/>
      <c r="C185" s="8"/>
      <c r="D185" s="204"/>
    </row>
    <row r="186" spans="1:4" ht="21.75" customHeight="1" x14ac:dyDescent="0.2">
      <c r="A186" s="7"/>
      <c r="B186" s="8"/>
      <c r="C186" s="8"/>
      <c r="D186" s="204"/>
    </row>
    <row r="187" spans="1:4" ht="21.75" customHeight="1" x14ac:dyDescent="0.2">
      <c r="A187" s="7"/>
      <c r="B187" s="8"/>
      <c r="C187" s="8"/>
      <c r="D187" s="204"/>
    </row>
    <row r="188" spans="1:4" ht="21.75" customHeight="1" x14ac:dyDescent="0.2">
      <c r="A188" s="7"/>
      <c r="B188" s="8"/>
      <c r="C188" s="8"/>
      <c r="D188" s="204"/>
    </row>
    <row r="189" spans="1:4" ht="21.75" customHeight="1" x14ac:dyDescent="0.2">
      <c r="A189" s="7"/>
      <c r="B189" s="8"/>
      <c r="C189" s="8"/>
      <c r="D189" s="204"/>
    </row>
    <row r="190" spans="1:4" ht="21.75" customHeight="1" x14ac:dyDescent="0.2">
      <c r="A190" s="7"/>
      <c r="B190" s="8"/>
      <c r="C190" s="8"/>
      <c r="D190" s="204"/>
    </row>
    <row r="191" spans="1:4" ht="21.75" customHeight="1" x14ac:dyDescent="0.2">
      <c r="A191" s="7"/>
      <c r="B191" s="8"/>
      <c r="C191" s="8"/>
      <c r="D191" s="204"/>
    </row>
    <row r="192" spans="1:4" ht="21.75" customHeight="1" x14ac:dyDescent="0.2">
      <c r="A192" s="7"/>
      <c r="B192" s="8"/>
      <c r="C192" s="8"/>
      <c r="D192" s="204"/>
    </row>
    <row r="193" spans="1:4" ht="21.75" customHeight="1" x14ac:dyDescent="0.2">
      <c r="A193" s="7"/>
      <c r="B193" s="8"/>
      <c r="C193" s="8"/>
      <c r="D193" s="204"/>
    </row>
    <row r="194" spans="1:4" ht="21.75" customHeight="1" x14ac:dyDescent="0.2">
      <c r="A194" s="7"/>
      <c r="B194" s="8"/>
      <c r="C194" s="8"/>
      <c r="D194" s="204"/>
    </row>
    <row r="195" spans="1:4" ht="21.75" customHeight="1" x14ac:dyDescent="0.2">
      <c r="A195" s="7"/>
      <c r="B195" s="8"/>
      <c r="C195" s="8"/>
      <c r="D195" s="204"/>
    </row>
    <row r="196" spans="1:4" ht="21.75" customHeight="1" x14ac:dyDescent="0.2">
      <c r="A196" s="7"/>
      <c r="B196" s="8"/>
      <c r="C196" s="8"/>
      <c r="D196" s="204"/>
    </row>
    <row r="197" spans="1:4" ht="21.75" customHeight="1" x14ac:dyDescent="0.2">
      <c r="A197" s="7"/>
      <c r="B197" s="8"/>
      <c r="C197" s="8"/>
      <c r="D197" s="204"/>
    </row>
    <row r="198" spans="1:4" ht="21.75" customHeight="1" x14ac:dyDescent="0.2">
      <c r="A198" s="7"/>
      <c r="B198" s="8"/>
      <c r="C198" s="8"/>
      <c r="D198" s="204"/>
    </row>
    <row r="199" spans="1:4" ht="21.75" customHeight="1" x14ac:dyDescent="0.2">
      <c r="A199" s="7"/>
      <c r="B199" s="8"/>
      <c r="C199" s="8"/>
      <c r="D199" s="204"/>
    </row>
    <row r="200" spans="1:4" ht="21.75" customHeight="1" x14ac:dyDescent="0.2">
      <c r="A200" s="7"/>
      <c r="B200" s="8"/>
      <c r="C200" s="8"/>
      <c r="D200" s="204"/>
    </row>
    <row r="201" spans="1:4" ht="21.75" customHeight="1" x14ac:dyDescent="0.2">
      <c r="A201" s="7"/>
      <c r="B201" s="8"/>
      <c r="C201" s="8"/>
      <c r="D201" s="204"/>
    </row>
    <row r="202" spans="1:4" ht="21.75" customHeight="1" x14ac:dyDescent="0.2">
      <c r="A202" s="7"/>
      <c r="B202" s="8"/>
      <c r="C202" s="8"/>
      <c r="D202" s="204"/>
    </row>
    <row r="203" spans="1:4" ht="21.75" customHeight="1" x14ac:dyDescent="0.2">
      <c r="A203" s="7"/>
      <c r="B203" s="8"/>
      <c r="C203" s="8"/>
      <c r="D203" s="204"/>
    </row>
    <row r="204" spans="1:4" ht="21.75" customHeight="1" x14ac:dyDescent="0.2">
      <c r="A204" s="7"/>
      <c r="B204" s="8"/>
      <c r="C204" s="8"/>
      <c r="D204" s="204"/>
    </row>
    <row r="205" spans="1:4" ht="21.75" customHeight="1" x14ac:dyDescent="0.2">
      <c r="A205" s="7"/>
      <c r="B205" s="8"/>
      <c r="C205" s="8"/>
      <c r="D205" s="204"/>
    </row>
    <row r="206" spans="1:4" ht="21.75" customHeight="1" x14ac:dyDescent="0.2">
      <c r="A206" s="7"/>
      <c r="B206" s="8"/>
      <c r="C206" s="8"/>
      <c r="D206" s="204"/>
    </row>
    <row r="207" spans="1:4" ht="21.75" customHeight="1" x14ac:dyDescent="0.2">
      <c r="A207" s="7"/>
      <c r="B207" s="8"/>
      <c r="C207" s="8"/>
      <c r="D207" s="204"/>
    </row>
    <row r="208" spans="1:4" ht="21.75" customHeight="1" x14ac:dyDescent="0.2">
      <c r="A208" s="7"/>
      <c r="B208" s="8"/>
      <c r="C208" s="8"/>
      <c r="D208" s="204"/>
    </row>
    <row r="209" spans="1:4" ht="21.75" customHeight="1" x14ac:dyDescent="0.2">
      <c r="A209" s="7"/>
      <c r="B209" s="8"/>
      <c r="C209" s="8"/>
      <c r="D209" s="204"/>
    </row>
    <row r="210" spans="1:4" ht="21.75" customHeight="1" x14ac:dyDescent="0.2">
      <c r="A210" s="7"/>
      <c r="B210" s="8"/>
      <c r="C210" s="8"/>
      <c r="D210" s="204"/>
    </row>
    <row r="211" spans="1:4" ht="21.75" customHeight="1" x14ac:dyDescent="0.2">
      <c r="A211" s="7"/>
      <c r="B211" s="8"/>
      <c r="C211" s="8"/>
      <c r="D211" s="204"/>
    </row>
    <row r="212" spans="1:4" ht="21.75" customHeight="1" x14ac:dyDescent="0.2">
      <c r="A212" s="7"/>
      <c r="B212" s="8"/>
      <c r="C212" s="8"/>
      <c r="D212" s="204"/>
    </row>
    <row r="213" spans="1:4" ht="21.75" customHeight="1" x14ac:dyDescent="0.2">
      <c r="A213" s="7"/>
      <c r="B213" s="8"/>
      <c r="C213" s="8"/>
      <c r="D213" s="204"/>
    </row>
    <row r="214" spans="1:4" ht="21.75" customHeight="1" x14ac:dyDescent="0.2">
      <c r="A214" s="7"/>
      <c r="B214" s="8"/>
      <c r="C214" s="8"/>
      <c r="D214" s="204"/>
    </row>
    <row r="215" spans="1:4" ht="21.75" customHeight="1" x14ac:dyDescent="0.2">
      <c r="A215" s="7"/>
      <c r="B215" s="8"/>
      <c r="C215" s="8"/>
      <c r="D215" s="204"/>
    </row>
    <row r="216" spans="1:4" ht="21.75" customHeight="1" x14ac:dyDescent="0.2">
      <c r="A216" s="7"/>
      <c r="B216" s="8"/>
      <c r="C216" s="8"/>
      <c r="D216" s="204"/>
    </row>
    <row r="217" spans="1:4" ht="21.75" customHeight="1" x14ac:dyDescent="0.2">
      <c r="A217" s="7"/>
      <c r="B217" s="8"/>
      <c r="C217" s="8"/>
      <c r="D217" s="204"/>
    </row>
    <row r="218" spans="1:4" ht="21.75" customHeight="1" x14ac:dyDescent="0.2">
      <c r="A218" s="7"/>
      <c r="B218" s="8"/>
      <c r="C218" s="8"/>
      <c r="D218" s="204"/>
    </row>
    <row r="219" spans="1:4" ht="21.75" customHeight="1" x14ac:dyDescent="0.2">
      <c r="A219" s="7"/>
      <c r="B219" s="8"/>
      <c r="C219" s="8"/>
      <c r="D219" s="204"/>
    </row>
    <row r="220" spans="1:4" ht="21.75" customHeight="1" x14ac:dyDescent="0.2">
      <c r="A220" s="7"/>
      <c r="B220" s="8"/>
      <c r="C220" s="8"/>
      <c r="D220" s="204"/>
    </row>
    <row r="221" spans="1:4" ht="21.75" customHeight="1" x14ac:dyDescent="0.2">
      <c r="A221" s="7"/>
      <c r="B221" s="8"/>
      <c r="C221" s="8"/>
      <c r="D221" s="204"/>
    </row>
    <row r="222" spans="1:4" ht="21.75" customHeight="1" x14ac:dyDescent="0.2">
      <c r="A222" s="7"/>
      <c r="B222" s="8"/>
      <c r="C222" s="8"/>
      <c r="D222" s="204"/>
    </row>
    <row r="223" spans="1:4" ht="21.75" customHeight="1" x14ac:dyDescent="0.2">
      <c r="A223" s="7"/>
      <c r="B223" s="8"/>
      <c r="C223" s="8"/>
      <c r="D223" s="204"/>
    </row>
    <row r="224" spans="1:4" ht="21.75" customHeight="1" x14ac:dyDescent="0.2">
      <c r="A224" s="7"/>
      <c r="B224" s="8"/>
      <c r="C224" s="8"/>
      <c r="D224" s="204"/>
    </row>
    <row r="225" spans="1:4" ht="21.75" customHeight="1" x14ac:dyDescent="0.2">
      <c r="A225" s="7"/>
      <c r="B225" s="8"/>
      <c r="C225" s="8"/>
      <c r="D225" s="204"/>
    </row>
    <row r="226" spans="1:4" ht="21.75" customHeight="1" x14ac:dyDescent="0.2">
      <c r="A226" s="7"/>
      <c r="B226" s="8"/>
      <c r="C226" s="8"/>
      <c r="D226" s="204"/>
    </row>
    <row r="227" spans="1:4" ht="21.75" customHeight="1" x14ac:dyDescent="0.2">
      <c r="A227" s="7"/>
      <c r="B227" s="8"/>
      <c r="C227" s="8"/>
      <c r="D227" s="204"/>
    </row>
    <row r="228" spans="1:4" ht="21.75" customHeight="1" x14ac:dyDescent="0.2">
      <c r="A228" s="7"/>
      <c r="B228" s="8"/>
      <c r="C228" s="8"/>
      <c r="D228" s="204"/>
    </row>
    <row r="229" spans="1:4" ht="21.75" customHeight="1" x14ac:dyDescent="0.2">
      <c r="A229" s="7"/>
      <c r="B229" s="8"/>
      <c r="C229" s="8"/>
      <c r="D229" s="204"/>
    </row>
    <row r="230" spans="1:4" ht="21.75" customHeight="1" x14ac:dyDescent="0.2">
      <c r="A230" s="7"/>
      <c r="B230" s="8"/>
      <c r="C230" s="8"/>
      <c r="D230" s="204"/>
    </row>
    <row r="231" spans="1:4" ht="21.75" customHeight="1" x14ac:dyDescent="0.2">
      <c r="A231" s="7"/>
      <c r="B231" s="8"/>
      <c r="C231" s="8"/>
      <c r="D231" s="204"/>
    </row>
    <row r="232" spans="1:4" ht="21.75" customHeight="1" x14ac:dyDescent="0.2">
      <c r="A232" s="7"/>
      <c r="B232" s="8"/>
      <c r="C232" s="8"/>
      <c r="D232" s="204"/>
    </row>
    <row r="233" spans="1:4" ht="21.75" customHeight="1" x14ac:dyDescent="0.2">
      <c r="A233" s="7"/>
      <c r="B233" s="8"/>
      <c r="C233" s="8"/>
      <c r="D233" s="204"/>
    </row>
    <row r="234" spans="1:4" ht="21.75" customHeight="1" x14ac:dyDescent="0.2">
      <c r="A234" s="7"/>
      <c r="B234" s="8"/>
      <c r="C234" s="8"/>
      <c r="D234" s="204"/>
    </row>
    <row r="235" spans="1:4" ht="21.75" customHeight="1" x14ac:dyDescent="0.2">
      <c r="A235" s="7"/>
      <c r="B235" s="8"/>
      <c r="C235" s="8"/>
      <c r="D235" s="204"/>
    </row>
    <row r="236" spans="1:4" ht="21.75" customHeight="1" x14ac:dyDescent="0.2">
      <c r="A236" s="7"/>
      <c r="B236" s="8"/>
      <c r="C236" s="8"/>
      <c r="D236" s="204"/>
    </row>
    <row r="237" spans="1:4" ht="21.75" customHeight="1" x14ac:dyDescent="0.2">
      <c r="A237" s="7"/>
      <c r="B237" s="8"/>
      <c r="C237" s="8"/>
      <c r="D237" s="204"/>
    </row>
    <row r="238" spans="1:4" ht="21.75" customHeight="1" x14ac:dyDescent="0.2">
      <c r="A238" s="7"/>
      <c r="B238" s="8"/>
      <c r="C238" s="8"/>
      <c r="D238" s="204"/>
    </row>
    <row r="239" spans="1:4" ht="21.75" customHeight="1" x14ac:dyDescent="0.2">
      <c r="A239" s="7"/>
      <c r="B239" s="8"/>
      <c r="C239" s="8"/>
      <c r="D239" s="204"/>
    </row>
    <row r="240" spans="1:4" ht="21.75" customHeight="1" x14ac:dyDescent="0.2">
      <c r="A240" s="7"/>
      <c r="B240" s="8"/>
      <c r="C240" s="8"/>
      <c r="D240" s="204"/>
    </row>
    <row r="241" spans="1:4" ht="21.75" customHeight="1" x14ac:dyDescent="0.2">
      <c r="A241" s="7"/>
      <c r="B241" s="8"/>
      <c r="C241" s="8"/>
      <c r="D241" s="204"/>
    </row>
    <row r="242" spans="1:4" ht="21.75" customHeight="1" x14ac:dyDescent="0.2">
      <c r="A242" s="7"/>
      <c r="B242" s="8"/>
      <c r="C242" s="8"/>
      <c r="D242" s="204"/>
    </row>
    <row r="243" spans="1:4" ht="21.75" customHeight="1" x14ac:dyDescent="0.2">
      <c r="A243" s="7"/>
      <c r="B243" s="8"/>
      <c r="C243" s="8"/>
      <c r="D243" s="204"/>
    </row>
    <row r="244" spans="1:4" ht="21.75" customHeight="1" x14ac:dyDescent="0.2">
      <c r="A244" s="7"/>
      <c r="B244" s="8"/>
      <c r="C244" s="8"/>
      <c r="D244" s="204"/>
    </row>
    <row r="245" spans="1:4" ht="21.75" customHeight="1" x14ac:dyDescent="0.2">
      <c r="A245" s="7"/>
      <c r="B245" s="8"/>
      <c r="C245" s="8"/>
      <c r="D245" s="204"/>
    </row>
    <row r="246" spans="1:4" ht="21.75" customHeight="1" x14ac:dyDescent="0.2">
      <c r="A246" s="7"/>
      <c r="B246" s="8"/>
      <c r="C246" s="8"/>
      <c r="D246" s="204"/>
    </row>
    <row r="247" spans="1:4" ht="21.75" customHeight="1" x14ac:dyDescent="0.2">
      <c r="A247" s="7"/>
      <c r="B247" s="8"/>
      <c r="C247" s="8"/>
      <c r="D247" s="204"/>
    </row>
    <row r="248" spans="1:4" ht="21.75" customHeight="1" x14ac:dyDescent="0.2">
      <c r="A248" s="7"/>
      <c r="B248" s="8"/>
      <c r="C248" s="8"/>
      <c r="D248" s="204"/>
    </row>
    <row r="249" spans="1:4" ht="21.75" customHeight="1" x14ac:dyDescent="0.2">
      <c r="A249" s="7"/>
      <c r="B249" s="8"/>
      <c r="C249" s="8"/>
      <c r="D249" s="204"/>
    </row>
    <row r="250" spans="1:4" ht="21.75" customHeight="1" x14ac:dyDescent="0.2">
      <c r="A250" s="7"/>
      <c r="B250" s="8"/>
      <c r="C250" s="8"/>
      <c r="D250" s="204"/>
    </row>
    <row r="251" spans="1:4" ht="21.75" customHeight="1" x14ac:dyDescent="0.2">
      <c r="A251" s="7"/>
      <c r="B251" s="8"/>
      <c r="C251" s="8"/>
      <c r="D251" s="204"/>
    </row>
    <row r="252" spans="1:4" ht="21.75" customHeight="1" x14ac:dyDescent="0.2">
      <c r="A252" s="7"/>
      <c r="B252" s="8"/>
      <c r="C252" s="8"/>
      <c r="D252" s="204"/>
    </row>
    <row r="253" spans="1:4" ht="21.75" customHeight="1" x14ac:dyDescent="0.2">
      <c r="A253" s="7"/>
      <c r="B253" s="8"/>
      <c r="C253" s="8"/>
      <c r="D253" s="204"/>
    </row>
    <row r="254" spans="1:4" ht="21.75" customHeight="1" x14ac:dyDescent="0.2">
      <c r="A254" s="7"/>
      <c r="B254" s="8"/>
      <c r="C254" s="8"/>
      <c r="D254" s="204"/>
    </row>
    <row r="255" spans="1:4" ht="21.75" customHeight="1" x14ac:dyDescent="0.2">
      <c r="A255" s="7"/>
      <c r="B255" s="8"/>
      <c r="C255" s="8"/>
      <c r="D255" s="204"/>
    </row>
    <row r="256" spans="1:4" ht="21.75" customHeight="1" x14ac:dyDescent="0.2">
      <c r="A256" s="7"/>
      <c r="B256" s="8"/>
      <c r="C256" s="8"/>
      <c r="D256" s="204"/>
    </row>
    <row r="257" spans="1:4" ht="21.75" customHeight="1" x14ac:dyDescent="0.2">
      <c r="A257" s="7"/>
      <c r="B257" s="8"/>
      <c r="C257" s="8"/>
      <c r="D257" s="204"/>
    </row>
    <row r="258" spans="1:4" ht="21.75" customHeight="1" x14ac:dyDescent="0.2">
      <c r="A258" s="7"/>
      <c r="B258" s="8"/>
      <c r="C258" s="8"/>
      <c r="D258" s="204"/>
    </row>
    <row r="259" spans="1:4" ht="21.75" customHeight="1" x14ac:dyDescent="0.2">
      <c r="A259" s="7"/>
      <c r="B259" s="8"/>
      <c r="C259" s="8"/>
      <c r="D259" s="204"/>
    </row>
    <row r="260" spans="1:4" ht="21.75" customHeight="1" x14ac:dyDescent="0.2">
      <c r="A260" s="7"/>
      <c r="B260" s="8"/>
      <c r="C260" s="8"/>
      <c r="D260" s="204"/>
    </row>
    <row r="261" spans="1:4" ht="21.75" customHeight="1" x14ac:dyDescent="0.2">
      <c r="A261" s="7"/>
      <c r="B261" s="8"/>
      <c r="C261" s="8"/>
      <c r="D261" s="204"/>
    </row>
    <row r="262" spans="1:4" ht="21.75" customHeight="1" x14ac:dyDescent="0.2">
      <c r="A262" s="7"/>
      <c r="B262" s="8"/>
      <c r="C262" s="8"/>
      <c r="D262" s="204"/>
    </row>
    <row r="263" spans="1:4" ht="21.75" customHeight="1" x14ac:dyDescent="0.2">
      <c r="A263" s="7"/>
      <c r="B263" s="8"/>
      <c r="C263" s="8"/>
      <c r="D263" s="204"/>
    </row>
    <row r="264" spans="1:4" ht="21.75" customHeight="1" x14ac:dyDescent="0.2">
      <c r="A264" s="7"/>
      <c r="B264" s="8"/>
      <c r="C264" s="8"/>
      <c r="D264" s="204"/>
    </row>
    <row r="265" spans="1:4" ht="21.75" customHeight="1" x14ac:dyDescent="0.2">
      <c r="A265" s="7"/>
      <c r="B265" s="8"/>
      <c r="C265" s="8"/>
      <c r="D265" s="204"/>
    </row>
    <row r="266" spans="1:4" ht="21.75" customHeight="1" x14ac:dyDescent="0.2">
      <c r="A266" s="7"/>
      <c r="B266" s="8"/>
      <c r="C266" s="8"/>
      <c r="D266" s="204"/>
    </row>
    <row r="267" spans="1:4" ht="21.75" customHeight="1" x14ac:dyDescent="0.2">
      <c r="A267" s="7"/>
      <c r="B267" s="8"/>
      <c r="C267" s="8"/>
      <c r="D267" s="204"/>
    </row>
    <row r="268" spans="1:4" ht="21.75" customHeight="1" x14ac:dyDescent="0.2">
      <c r="A268" s="7"/>
      <c r="B268" s="8"/>
      <c r="C268" s="8"/>
      <c r="D268" s="204"/>
    </row>
    <row r="269" spans="1:4" ht="21.75" customHeight="1" x14ac:dyDescent="0.2">
      <c r="A269" s="7"/>
      <c r="B269" s="8"/>
      <c r="C269" s="8"/>
      <c r="D269" s="204"/>
    </row>
    <row r="270" spans="1:4" ht="21.75" customHeight="1" x14ac:dyDescent="0.2">
      <c r="A270" s="7"/>
      <c r="B270" s="8"/>
      <c r="C270" s="8"/>
      <c r="D270" s="204"/>
    </row>
    <row r="271" spans="1:4" ht="21.75" customHeight="1" x14ac:dyDescent="0.2">
      <c r="A271" s="7"/>
      <c r="B271" s="8"/>
      <c r="C271" s="8"/>
      <c r="D271" s="204"/>
    </row>
    <row r="272" spans="1:4" ht="21.75" customHeight="1" x14ac:dyDescent="0.2">
      <c r="A272" s="7"/>
      <c r="B272" s="8"/>
      <c r="C272" s="8"/>
      <c r="D272" s="204"/>
    </row>
    <row r="273" spans="1:4" ht="21.75" customHeight="1" x14ac:dyDescent="0.2">
      <c r="A273" s="7"/>
      <c r="B273" s="8"/>
      <c r="C273" s="8"/>
      <c r="D273" s="204"/>
    </row>
    <row r="274" spans="1:4" ht="21.75" customHeight="1" x14ac:dyDescent="0.2">
      <c r="A274" s="7"/>
      <c r="B274" s="8"/>
      <c r="C274" s="8"/>
      <c r="D274" s="204"/>
    </row>
    <row r="275" spans="1:4" ht="21.75" customHeight="1" x14ac:dyDescent="0.2">
      <c r="A275" s="7"/>
      <c r="B275" s="8"/>
      <c r="C275" s="8"/>
      <c r="D275" s="204"/>
    </row>
    <row r="276" spans="1:4" ht="21.75" customHeight="1" x14ac:dyDescent="0.2">
      <c r="A276" s="7"/>
      <c r="B276" s="8"/>
      <c r="C276" s="8"/>
      <c r="D276" s="204"/>
    </row>
    <row r="277" spans="1:4" ht="21.75" customHeight="1" x14ac:dyDescent="0.2">
      <c r="A277" s="7"/>
      <c r="B277" s="8"/>
      <c r="C277" s="8"/>
      <c r="D277" s="204"/>
    </row>
    <row r="278" spans="1:4" ht="21.75" customHeight="1" x14ac:dyDescent="0.2">
      <c r="A278" s="7"/>
      <c r="B278" s="8"/>
      <c r="C278" s="8"/>
      <c r="D278" s="204"/>
    </row>
    <row r="279" spans="1:4" ht="21.75" customHeight="1" x14ac:dyDescent="0.2">
      <c r="A279" s="7"/>
      <c r="B279" s="8"/>
      <c r="C279" s="8"/>
      <c r="D279" s="204"/>
    </row>
    <row r="280" spans="1:4" ht="21.75" customHeight="1" x14ac:dyDescent="0.2">
      <c r="A280" s="7"/>
      <c r="B280" s="8"/>
      <c r="C280" s="8"/>
      <c r="D280" s="204"/>
    </row>
    <row r="281" spans="1:4" ht="21.75" customHeight="1" x14ac:dyDescent="0.2">
      <c r="A281" s="7"/>
      <c r="B281" s="8"/>
      <c r="C281" s="8"/>
      <c r="D281" s="204"/>
    </row>
    <row r="282" spans="1:4" ht="21.75" customHeight="1" x14ac:dyDescent="0.2">
      <c r="A282" s="7"/>
      <c r="B282" s="8"/>
      <c r="C282" s="8"/>
      <c r="D282" s="204"/>
    </row>
    <row r="283" spans="1:4" ht="21.75" customHeight="1" x14ac:dyDescent="0.2">
      <c r="A283" s="7"/>
      <c r="B283" s="8"/>
      <c r="C283" s="8"/>
      <c r="D283" s="204"/>
    </row>
    <row r="284" spans="1:4" ht="21.75" customHeight="1" x14ac:dyDescent="0.2">
      <c r="A284" s="7"/>
      <c r="B284" s="8"/>
      <c r="C284" s="8"/>
      <c r="D284" s="204"/>
    </row>
    <row r="285" spans="1:4" ht="21.75" customHeight="1" x14ac:dyDescent="0.2">
      <c r="A285" s="7"/>
      <c r="B285" s="8"/>
      <c r="C285" s="8"/>
      <c r="D285" s="204"/>
    </row>
    <row r="286" spans="1:4" ht="21.75" customHeight="1" x14ac:dyDescent="0.2">
      <c r="A286" s="7"/>
      <c r="B286" s="8"/>
      <c r="C286" s="8"/>
      <c r="D286" s="204"/>
    </row>
    <row r="287" spans="1:4" ht="21.75" customHeight="1" x14ac:dyDescent="0.2">
      <c r="A287" s="7"/>
      <c r="B287" s="8"/>
      <c r="C287" s="8"/>
      <c r="D287" s="204"/>
    </row>
    <row r="288" spans="1:4" ht="21.75" customHeight="1" x14ac:dyDescent="0.2">
      <c r="A288" s="7"/>
      <c r="B288" s="8"/>
      <c r="C288" s="8"/>
      <c r="D288" s="204"/>
    </row>
    <row r="289" spans="1:4" ht="21.75" customHeight="1" x14ac:dyDescent="0.2">
      <c r="A289" s="7"/>
      <c r="B289" s="8"/>
      <c r="C289" s="8"/>
      <c r="D289" s="204"/>
    </row>
    <row r="290" spans="1:4" ht="21.75" customHeight="1" x14ac:dyDescent="0.2">
      <c r="A290" s="7"/>
      <c r="B290" s="8"/>
      <c r="C290" s="8"/>
      <c r="D290" s="204"/>
    </row>
    <row r="291" spans="1:4" ht="21.75" customHeight="1" x14ac:dyDescent="0.2">
      <c r="A291" s="7"/>
      <c r="B291" s="8"/>
      <c r="C291" s="8"/>
      <c r="D291" s="204"/>
    </row>
    <row r="292" spans="1:4" ht="21.75" customHeight="1" x14ac:dyDescent="0.2">
      <c r="A292" s="7"/>
      <c r="B292" s="8"/>
      <c r="C292" s="8"/>
      <c r="D292" s="204"/>
    </row>
    <row r="293" spans="1:4" ht="21.75" customHeight="1" x14ac:dyDescent="0.2">
      <c r="A293" s="7"/>
      <c r="B293" s="8"/>
      <c r="C293" s="8"/>
      <c r="D293" s="204"/>
    </row>
    <row r="294" spans="1:4" ht="21.75" customHeight="1" x14ac:dyDescent="0.2">
      <c r="A294" s="7"/>
      <c r="B294" s="8"/>
      <c r="C294" s="8"/>
      <c r="D294" s="204"/>
    </row>
    <row r="295" spans="1:4" ht="21.75" customHeight="1" x14ac:dyDescent="0.2">
      <c r="A295" s="7"/>
      <c r="B295" s="8"/>
      <c r="C295" s="8"/>
      <c r="D295" s="204"/>
    </row>
    <row r="296" spans="1:4" ht="21.75" customHeight="1" x14ac:dyDescent="0.2">
      <c r="A296" s="7"/>
      <c r="B296" s="8"/>
      <c r="C296" s="8"/>
      <c r="D296" s="204"/>
    </row>
    <row r="297" spans="1:4" ht="21.75" customHeight="1" x14ac:dyDescent="0.2">
      <c r="A297" s="7"/>
      <c r="B297" s="8"/>
      <c r="C297" s="8"/>
      <c r="D297" s="204"/>
    </row>
    <row r="298" spans="1:4" ht="21.75" customHeight="1" x14ac:dyDescent="0.2">
      <c r="A298" s="7"/>
      <c r="B298" s="8"/>
      <c r="C298" s="8"/>
      <c r="D298" s="204"/>
    </row>
    <row r="299" spans="1:4" ht="21.75" customHeight="1" x14ac:dyDescent="0.2">
      <c r="A299" s="7"/>
      <c r="B299" s="8"/>
      <c r="C299" s="8"/>
      <c r="D299" s="204"/>
    </row>
    <row r="300" spans="1:4" ht="21.75" customHeight="1" x14ac:dyDescent="0.2">
      <c r="A300" s="7"/>
      <c r="B300" s="8"/>
      <c r="C300" s="8"/>
      <c r="D300" s="204"/>
    </row>
    <row r="301" spans="1:4" ht="21.75" customHeight="1" x14ac:dyDescent="0.2">
      <c r="A301" s="7"/>
      <c r="B301" s="8"/>
      <c r="C301" s="8"/>
      <c r="D301" s="204"/>
    </row>
    <row r="302" spans="1:4" ht="21.75" customHeight="1" x14ac:dyDescent="0.2">
      <c r="A302" s="7"/>
      <c r="B302" s="8"/>
      <c r="C302" s="8"/>
      <c r="D302" s="204"/>
    </row>
    <row r="303" spans="1:4" ht="21.75" customHeight="1" x14ac:dyDescent="0.2">
      <c r="A303" s="7"/>
      <c r="B303" s="8"/>
      <c r="C303" s="8"/>
      <c r="D303" s="204"/>
    </row>
    <row r="304" spans="1:4" ht="21.75" customHeight="1" x14ac:dyDescent="0.2">
      <c r="A304" s="7"/>
      <c r="B304" s="8"/>
      <c r="C304" s="8"/>
      <c r="D304" s="204"/>
    </row>
    <row r="305" spans="1:4" ht="21.75" customHeight="1" x14ac:dyDescent="0.2">
      <c r="A305" s="7"/>
      <c r="B305" s="8"/>
      <c r="C305" s="8"/>
      <c r="D305" s="204"/>
    </row>
    <row r="306" spans="1:4" ht="21.75" customHeight="1" x14ac:dyDescent="0.2">
      <c r="A306" s="7"/>
      <c r="B306" s="8"/>
      <c r="C306" s="8"/>
      <c r="D306" s="204"/>
    </row>
    <row r="307" spans="1:4" ht="21.75" customHeight="1" x14ac:dyDescent="0.2">
      <c r="A307" s="7"/>
      <c r="B307" s="8"/>
      <c r="C307" s="8"/>
      <c r="D307" s="204"/>
    </row>
    <row r="308" spans="1:4" ht="21.75" customHeight="1" x14ac:dyDescent="0.2">
      <c r="A308" s="7"/>
      <c r="B308" s="8"/>
      <c r="C308" s="8"/>
      <c r="D308" s="204"/>
    </row>
    <row r="309" spans="1:4" ht="21.75" customHeight="1" x14ac:dyDescent="0.2">
      <c r="A309" s="7"/>
      <c r="B309" s="8"/>
      <c r="C309" s="8"/>
      <c r="D309" s="204"/>
    </row>
    <row r="310" spans="1:4" ht="21.75" customHeight="1" x14ac:dyDescent="0.2">
      <c r="A310" s="7"/>
      <c r="B310" s="8"/>
      <c r="C310" s="8"/>
      <c r="D310" s="204"/>
    </row>
    <row r="311" spans="1:4" ht="21.75" customHeight="1" x14ac:dyDescent="0.2">
      <c r="A311" s="7"/>
      <c r="B311" s="8"/>
      <c r="C311" s="8"/>
      <c r="D311" s="204"/>
    </row>
    <row r="312" spans="1:4" ht="21.75" customHeight="1" x14ac:dyDescent="0.2">
      <c r="A312" s="7"/>
      <c r="B312" s="8"/>
      <c r="C312" s="8"/>
      <c r="D312" s="204"/>
    </row>
    <row r="313" spans="1:4" ht="21.75" customHeight="1" x14ac:dyDescent="0.2">
      <c r="A313" s="7"/>
      <c r="B313" s="8"/>
      <c r="C313" s="8"/>
      <c r="D313" s="204"/>
    </row>
    <row r="314" spans="1:4" ht="21.75" customHeight="1" x14ac:dyDescent="0.2">
      <c r="A314" s="7"/>
      <c r="B314" s="8"/>
      <c r="C314" s="8"/>
      <c r="D314" s="204"/>
    </row>
    <row r="315" spans="1:4" ht="21.75" customHeight="1" x14ac:dyDescent="0.2">
      <c r="A315" s="7"/>
      <c r="B315" s="8"/>
      <c r="C315" s="8"/>
      <c r="D315" s="204"/>
    </row>
    <row r="316" spans="1:4" ht="21.75" customHeight="1" x14ac:dyDescent="0.2">
      <c r="A316" s="7"/>
      <c r="B316" s="8"/>
      <c r="C316" s="8"/>
      <c r="D316" s="204"/>
    </row>
    <row r="317" spans="1:4" ht="21.75" customHeight="1" x14ac:dyDescent="0.2">
      <c r="A317" s="7"/>
      <c r="B317" s="8"/>
      <c r="C317" s="8"/>
      <c r="D317" s="204"/>
    </row>
    <row r="318" spans="1:4" ht="21.75" customHeight="1" x14ac:dyDescent="0.2">
      <c r="A318" s="7"/>
      <c r="B318" s="8"/>
      <c r="C318" s="8"/>
      <c r="D318" s="204"/>
    </row>
    <row r="319" spans="1:4" ht="21.75" customHeight="1" x14ac:dyDescent="0.2">
      <c r="A319" s="7"/>
      <c r="B319" s="8"/>
      <c r="C319" s="8"/>
      <c r="D319" s="204"/>
    </row>
    <row r="320" spans="1:4" ht="21.75" customHeight="1" x14ac:dyDescent="0.2">
      <c r="A320" s="7"/>
      <c r="B320" s="8"/>
      <c r="C320" s="8"/>
      <c r="D320" s="204"/>
    </row>
    <row r="321" spans="1:4" ht="21.75" customHeight="1" x14ac:dyDescent="0.2">
      <c r="A321" s="7"/>
      <c r="B321" s="8"/>
      <c r="C321" s="8"/>
      <c r="D321" s="204"/>
    </row>
    <row r="322" spans="1:4" ht="21.75" customHeight="1" x14ac:dyDescent="0.2">
      <c r="A322" s="7"/>
      <c r="B322" s="8"/>
      <c r="C322" s="8"/>
      <c r="D322" s="204"/>
    </row>
    <row r="323" spans="1:4" ht="21.75" customHeight="1" x14ac:dyDescent="0.2">
      <c r="A323" s="7"/>
      <c r="B323" s="8"/>
      <c r="C323" s="8"/>
      <c r="D323" s="204"/>
    </row>
    <row r="324" spans="1:4" ht="21.75" customHeight="1" x14ac:dyDescent="0.2">
      <c r="A324" s="7"/>
      <c r="B324" s="8"/>
      <c r="C324" s="8"/>
      <c r="D324" s="204"/>
    </row>
    <row r="325" spans="1:4" ht="21.75" customHeight="1" x14ac:dyDescent="0.2">
      <c r="A325" s="7"/>
      <c r="B325" s="8"/>
      <c r="C325" s="8"/>
      <c r="D325" s="204"/>
    </row>
    <row r="326" spans="1:4" ht="21.75" customHeight="1" x14ac:dyDescent="0.2">
      <c r="A326" s="7"/>
      <c r="B326" s="8"/>
      <c r="C326" s="8"/>
      <c r="D326" s="204"/>
    </row>
    <row r="327" spans="1:4" ht="21.75" customHeight="1" x14ac:dyDescent="0.2">
      <c r="A327" s="7"/>
      <c r="B327" s="8"/>
      <c r="C327" s="8"/>
      <c r="D327" s="204"/>
    </row>
    <row r="328" spans="1:4" ht="21.75" customHeight="1" x14ac:dyDescent="0.2">
      <c r="A328" s="7"/>
      <c r="B328" s="8"/>
      <c r="C328" s="8"/>
      <c r="D328" s="204"/>
    </row>
    <row r="329" spans="1:4" ht="21.75" customHeight="1" x14ac:dyDescent="0.2">
      <c r="A329" s="7"/>
      <c r="B329" s="8"/>
      <c r="C329" s="8"/>
      <c r="D329" s="204"/>
    </row>
    <row r="330" spans="1:4" ht="21.75" customHeight="1" x14ac:dyDescent="0.2">
      <c r="A330" s="7"/>
      <c r="B330" s="8"/>
      <c r="C330" s="8"/>
      <c r="D330" s="204"/>
    </row>
    <row r="331" spans="1:4" ht="21.75" customHeight="1" x14ac:dyDescent="0.2">
      <c r="A331" s="7"/>
      <c r="B331" s="8"/>
      <c r="C331" s="8"/>
      <c r="D331" s="204"/>
    </row>
    <row r="332" spans="1:4" ht="21.75" customHeight="1" x14ac:dyDescent="0.2">
      <c r="A332" s="7"/>
      <c r="B332" s="8"/>
      <c r="C332" s="8"/>
      <c r="D332" s="204"/>
    </row>
    <row r="333" spans="1:4" ht="21.75" customHeight="1" x14ac:dyDescent="0.2">
      <c r="A333" s="7"/>
      <c r="B333" s="8"/>
      <c r="C333" s="8"/>
      <c r="D333" s="204"/>
    </row>
    <row r="334" spans="1:4" ht="21.75" customHeight="1" x14ac:dyDescent="0.2">
      <c r="A334" s="7"/>
      <c r="B334" s="8"/>
      <c r="C334" s="8"/>
      <c r="D334" s="204"/>
    </row>
    <row r="335" spans="1:4" ht="21.75" customHeight="1" x14ac:dyDescent="0.2">
      <c r="A335" s="7"/>
      <c r="B335" s="8"/>
      <c r="C335" s="8"/>
      <c r="D335" s="204"/>
    </row>
    <row r="336" spans="1:4" ht="21.75" customHeight="1" x14ac:dyDescent="0.2">
      <c r="A336" s="7"/>
      <c r="B336" s="8"/>
      <c r="C336" s="8"/>
      <c r="D336" s="204"/>
    </row>
    <row r="337" spans="1:4" ht="21.75" customHeight="1" x14ac:dyDescent="0.2">
      <c r="A337" s="7"/>
      <c r="B337" s="8"/>
      <c r="C337" s="8"/>
      <c r="D337" s="204"/>
    </row>
    <row r="338" spans="1:4" ht="21.75" customHeight="1" x14ac:dyDescent="0.2">
      <c r="A338" s="7"/>
      <c r="B338" s="8"/>
      <c r="C338" s="8"/>
      <c r="D338" s="204"/>
    </row>
    <row r="339" spans="1:4" ht="21.75" customHeight="1" x14ac:dyDescent="0.2">
      <c r="A339" s="7"/>
      <c r="B339" s="8"/>
      <c r="C339" s="8"/>
      <c r="D339" s="204"/>
    </row>
    <row r="340" spans="1:4" ht="21.75" customHeight="1" x14ac:dyDescent="0.2">
      <c r="A340" s="7"/>
      <c r="B340" s="8"/>
      <c r="C340" s="8"/>
      <c r="D340" s="204"/>
    </row>
    <row r="341" spans="1:4" ht="21.75" customHeight="1" x14ac:dyDescent="0.2">
      <c r="A341" s="7"/>
      <c r="B341" s="8"/>
      <c r="C341" s="8"/>
      <c r="D341" s="204"/>
    </row>
    <row r="342" spans="1:4" ht="21.75" customHeight="1" x14ac:dyDescent="0.2">
      <c r="A342" s="7"/>
      <c r="B342" s="8"/>
      <c r="C342" s="8"/>
      <c r="D342" s="204"/>
    </row>
    <row r="343" spans="1:4" ht="21.75" customHeight="1" x14ac:dyDescent="0.2">
      <c r="A343" s="7"/>
      <c r="B343" s="8"/>
      <c r="C343" s="8"/>
      <c r="D343" s="204"/>
    </row>
    <row r="344" spans="1:4" ht="21.75" customHeight="1" x14ac:dyDescent="0.2">
      <c r="A344" s="7"/>
      <c r="B344" s="8"/>
      <c r="C344" s="8"/>
      <c r="D344" s="204"/>
    </row>
    <row r="345" spans="1:4" ht="21.75" customHeight="1" x14ac:dyDescent="0.2">
      <c r="A345" s="7"/>
      <c r="B345" s="8"/>
      <c r="C345" s="8"/>
      <c r="D345" s="204"/>
    </row>
    <row r="346" spans="1:4" ht="21.75" customHeight="1" x14ac:dyDescent="0.2">
      <c r="A346" s="7"/>
      <c r="B346" s="8"/>
      <c r="C346" s="8"/>
      <c r="D346" s="204"/>
    </row>
    <row r="347" spans="1:4" ht="21.75" customHeight="1" x14ac:dyDescent="0.2">
      <c r="A347" s="7"/>
      <c r="B347" s="8"/>
      <c r="C347" s="8"/>
      <c r="D347" s="204"/>
    </row>
    <row r="348" spans="1:4" ht="21.75" customHeight="1" x14ac:dyDescent="0.2">
      <c r="A348" s="7"/>
      <c r="B348" s="8"/>
      <c r="C348" s="8"/>
      <c r="D348" s="204"/>
    </row>
    <row r="349" spans="1:4" ht="21.75" customHeight="1" x14ac:dyDescent="0.2">
      <c r="A349" s="7"/>
      <c r="B349" s="8"/>
      <c r="C349" s="8"/>
      <c r="D349" s="204"/>
    </row>
    <row r="350" spans="1:4" ht="21.75" customHeight="1" x14ac:dyDescent="0.2">
      <c r="A350" s="7"/>
      <c r="B350" s="8"/>
      <c r="C350" s="8"/>
      <c r="D350" s="204"/>
    </row>
    <row r="351" spans="1:4" ht="21.75" customHeight="1" x14ac:dyDescent="0.2">
      <c r="A351" s="7"/>
      <c r="B351" s="8"/>
      <c r="C351" s="8"/>
      <c r="D351" s="204"/>
    </row>
    <row r="352" spans="1:4" ht="21.75" customHeight="1" x14ac:dyDescent="0.2">
      <c r="A352" s="7"/>
      <c r="B352" s="8"/>
      <c r="C352" s="8"/>
      <c r="D352" s="204"/>
    </row>
    <row r="353" spans="1:4" ht="21.75" customHeight="1" x14ac:dyDescent="0.2">
      <c r="A353" s="7"/>
      <c r="B353" s="8"/>
      <c r="C353" s="8"/>
      <c r="D353" s="204"/>
    </row>
    <row r="354" spans="1:4" ht="21.75" customHeight="1" x14ac:dyDescent="0.2">
      <c r="A354" s="7"/>
      <c r="B354" s="8"/>
      <c r="C354" s="8"/>
      <c r="D354" s="204"/>
    </row>
    <row r="355" spans="1:4" ht="21.75" customHeight="1" x14ac:dyDescent="0.2">
      <c r="A355" s="7"/>
      <c r="B355" s="8"/>
      <c r="C355" s="8"/>
      <c r="D355" s="204"/>
    </row>
    <row r="356" spans="1:4" ht="21.75" customHeight="1" x14ac:dyDescent="0.2">
      <c r="A356" s="7"/>
      <c r="B356" s="8"/>
      <c r="C356" s="8"/>
      <c r="D356" s="204"/>
    </row>
    <row r="357" spans="1:4" ht="21.75" customHeight="1" x14ac:dyDescent="0.2">
      <c r="A357" s="7"/>
      <c r="B357" s="8"/>
      <c r="C357" s="8"/>
      <c r="D357" s="204"/>
    </row>
    <row r="358" spans="1:4" ht="21.75" customHeight="1" x14ac:dyDescent="0.2">
      <c r="A358" s="7"/>
      <c r="B358" s="8"/>
      <c r="C358" s="8"/>
      <c r="D358" s="204"/>
    </row>
    <row r="359" spans="1:4" ht="21.75" customHeight="1" x14ac:dyDescent="0.2">
      <c r="A359" s="7"/>
      <c r="B359" s="8"/>
      <c r="C359" s="8"/>
      <c r="D359" s="204"/>
    </row>
    <row r="360" spans="1:4" ht="21.75" customHeight="1" x14ac:dyDescent="0.2">
      <c r="A360" s="7"/>
      <c r="B360" s="8"/>
      <c r="C360" s="8"/>
      <c r="D360" s="204"/>
    </row>
    <row r="361" spans="1:4" ht="21.75" customHeight="1" x14ac:dyDescent="0.2">
      <c r="A361" s="7"/>
      <c r="B361" s="8"/>
      <c r="C361" s="8"/>
      <c r="D361" s="204"/>
    </row>
    <row r="362" spans="1:4" ht="21.75" customHeight="1" x14ac:dyDescent="0.2">
      <c r="A362" s="7"/>
      <c r="B362" s="8"/>
      <c r="C362" s="8"/>
      <c r="D362" s="204"/>
    </row>
    <row r="363" spans="1:4" ht="21.75" customHeight="1" x14ac:dyDescent="0.2">
      <c r="A363" s="7"/>
      <c r="B363" s="8"/>
      <c r="C363" s="8"/>
      <c r="D363" s="204"/>
    </row>
    <row r="364" spans="1:4" ht="21.75" customHeight="1" x14ac:dyDescent="0.2">
      <c r="A364" s="7"/>
      <c r="B364" s="8"/>
      <c r="C364" s="8"/>
      <c r="D364" s="204"/>
    </row>
    <row r="365" spans="1:4" ht="21.75" customHeight="1" x14ac:dyDescent="0.2">
      <c r="A365" s="7"/>
      <c r="B365" s="8"/>
      <c r="C365" s="8"/>
      <c r="D365" s="204"/>
    </row>
    <row r="366" spans="1:4" ht="21.75" customHeight="1" x14ac:dyDescent="0.2">
      <c r="A366" s="7"/>
      <c r="B366" s="8"/>
      <c r="C366" s="8"/>
      <c r="D366" s="204"/>
    </row>
    <row r="367" spans="1:4" ht="21.75" customHeight="1" x14ac:dyDescent="0.2">
      <c r="A367" s="7"/>
      <c r="B367" s="8"/>
      <c r="C367" s="8"/>
      <c r="D367" s="204"/>
    </row>
    <row r="368" spans="1:4" ht="21.75" customHeight="1" x14ac:dyDescent="0.2">
      <c r="A368" s="7"/>
      <c r="B368" s="8"/>
      <c r="C368" s="8"/>
      <c r="D368" s="204"/>
    </row>
    <row r="369" spans="1:4" ht="21.75" customHeight="1" x14ac:dyDescent="0.2">
      <c r="A369" s="7"/>
      <c r="B369" s="8"/>
      <c r="C369" s="8"/>
      <c r="D369" s="204"/>
    </row>
    <row r="370" spans="1:4" ht="21.75" customHeight="1" x14ac:dyDescent="0.2">
      <c r="A370" s="7"/>
      <c r="B370" s="8"/>
      <c r="C370" s="8"/>
      <c r="D370" s="204"/>
    </row>
    <row r="371" spans="1:4" ht="21.75" customHeight="1" x14ac:dyDescent="0.2">
      <c r="A371" s="7"/>
      <c r="B371" s="8"/>
      <c r="C371" s="8"/>
      <c r="D371" s="204"/>
    </row>
    <row r="372" spans="1:4" ht="21.75" customHeight="1" x14ac:dyDescent="0.2">
      <c r="A372" s="7"/>
      <c r="B372" s="8"/>
      <c r="C372" s="8"/>
      <c r="D372" s="204"/>
    </row>
    <row r="373" spans="1:4" ht="21.75" customHeight="1" x14ac:dyDescent="0.2">
      <c r="A373" s="7"/>
      <c r="B373" s="8"/>
      <c r="C373" s="8"/>
      <c r="D373" s="204"/>
    </row>
    <row r="374" spans="1:4" ht="21.75" customHeight="1" x14ac:dyDescent="0.2">
      <c r="A374" s="7"/>
      <c r="B374" s="8"/>
      <c r="C374" s="8"/>
      <c r="D374" s="204"/>
    </row>
    <row r="375" spans="1:4" ht="21.75" customHeight="1" x14ac:dyDescent="0.2">
      <c r="A375" s="7"/>
      <c r="B375" s="8"/>
      <c r="C375" s="8"/>
      <c r="D375" s="204"/>
    </row>
    <row r="376" spans="1:4" ht="21.75" customHeight="1" x14ac:dyDescent="0.2">
      <c r="A376" s="7"/>
      <c r="B376" s="8"/>
      <c r="C376" s="8"/>
      <c r="D376" s="204"/>
    </row>
    <row r="377" spans="1:4" ht="21.75" customHeight="1" x14ac:dyDescent="0.2">
      <c r="A377" s="7"/>
      <c r="B377" s="8"/>
      <c r="C377" s="8"/>
      <c r="D377" s="204"/>
    </row>
    <row r="378" spans="1:4" ht="21.75" customHeight="1" x14ac:dyDescent="0.2">
      <c r="A378" s="7"/>
      <c r="B378" s="8"/>
      <c r="C378" s="8"/>
      <c r="D378" s="204"/>
    </row>
    <row r="379" spans="1:4" ht="21.75" customHeight="1" x14ac:dyDescent="0.2">
      <c r="A379" s="7"/>
      <c r="B379" s="8"/>
      <c r="C379" s="8"/>
      <c r="D379" s="204"/>
    </row>
    <row r="380" spans="1:4" ht="21.75" customHeight="1" x14ac:dyDescent="0.2">
      <c r="A380" s="7"/>
      <c r="B380" s="8"/>
      <c r="C380" s="8"/>
      <c r="D380" s="204"/>
    </row>
    <row r="381" spans="1:4" ht="21.75" customHeight="1" x14ac:dyDescent="0.2">
      <c r="A381" s="7"/>
      <c r="B381" s="8"/>
      <c r="C381" s="8"/>
      <c r="D381" s="204"/>
    </row>
    <row r="382" spans="1:4" ht="21.75" customHeight="1" x14ac:dyDescent="0.2">
      <c r="A382" s="7"/>
      <c r="B382" s="8"/>
      <c r="C382" s="8"/>
      <c r="D382" s="204"/>
    </row>
    <row r="383" spans="1:4" ht="21.75" customHeight="1" x14ac:dyDescent="0.2">
      <c r="A383" s="7"/>
      <c r="B383" s="8"/>
      <c r="C383" s="8"/>
      <c r="D383" s="204"/>
    </row>
    <row r="384" spans="1:4" ht="21.75" customHeight="1" x14ac:dyDescent="0.2">
      <c r="A384" s="7"/>
      <c r="B384" s="8"/>
      <c r="C384" s="8"/>
      <c r="D384" s="204"/>
    </row>
    <row r="385" spans="1:4" ht="21.75" customHeight="1" x14ac:dyDescent="0.2">
      <c r="A385" s="7"/>
      <c r="B385" s="8"/>
      <c r="C385" s="8"/>
      <c r="D385" s="204"/>
    </row>
    <row r="386" spans="1:4" ht="21.75" customHeight="1" x14ac:dyDescent="0.2">
      <c r="A386" s="7"/>
      <c r="B386" s="8"/>
      <c r="C386" s="8"/>
      <c r="D386" s="204"/>
    </row>
    <row r="387" spans="1:4" ht="21.75" customHeight="1" x14ac:dyDescent="0.2">
      <c r="A387" s="7"/>
      <c r="B387" s="8"/>
      <c r="C387" s="8"/>
      <c r="D387" s="204"/>
    </row>
    <row r="388" spans="1:4" ht="21.75" customHeight="1" x14ac:dyDescent="0.2">
      <c r="A388" s="7"/>
      <c r="B388" s="8"/>
      <c r="C388" s="8"/>
      <c r="D388" s="204"/>
    </row>
    <row r="389" spans="1:4" ht="21.75" customHeight="1" x14ac:dyDescent="0.2">
      <c r="A389" s="7"/>
      <c r="B389" s="8"/>
      <c r="C389" s="8"/>
      <c r="D389" s="204"/>
    </row>
    <row r="390" spans="1:4" ht="21.75" customHeight="1" x14ac:dyDescent="0.2">
      <c r="A390" s="7"/>
      <c r="B390" s="8"/>
      <c r="C390" s="8"/>
      <c r="D390" s="204"/>
    </row>
    <row r="391" spans="1:4" ht="21.75" customHeight="1" x14ac:dyDescent="0.2">
      <c r="A391" s="7"/>
      <c r="B391" s="8"/>
      <c r="C391" s="8"/>
      <c r="D391" s="204"/>
    </row>
    <row r="392" spans="1:4" ht="21.75" customHeight="1" x14ac:dyDescent="0.2">
      <c r="A392" s="7"/>
      <c r="B392" s="8"/>
      <c r="C392" s="8"/>
      <c r="D392" s="204"/>
    </row>
    <row r="393" spans="1:4" ht="21.75" customHeight="1" x14ac:dyDescent="0.2">
      <c r="A393" s="7"/>
      <c r="B393" s="8"/>
      <c r="C393" s="8"/>
      <c r="D393" s="204"/>
    </row>
    <row r="394" spans="1:4" ht="21.75" customHeight="1" x14ac:dyDescent="0.2">
      <c r="A394" s="7"/>
      <c r="B394" s="8"/>
      <c r="C394" s="8"/>
      <c r="D394" s="204"/>
    </row>
    <row r="395" spans="1:4" ht="21.75" customHeight="1" x14ac:dyDescent="0.2">
      <c r="A395" s="7"/>
      <c r="B395" s="8"/>
      <c r="C395" s="8"/>
      <c r="D395" s="204"/>
    </row>
    <row r="396" spans="1:4" ht="21.75" customHeight="1" x14ac:dyDescent="0.2">
      <c r="A396" s="7"/>
      <c r="B396" s="8"/>
      <c r="C396" s="8"/>
      <c r="D396" s="204"/>
    </row>
    <row r="397" spans="1:4" ht="21.75" customHeight="1" x14ac:dyDescent="0.2">
      <c r="A397" s="7"/>
      <c r="B397" s="8"/>
      <c r="C397" s="8"/>
      <c r="D397" s="204"/>
    </row>
    <row r="398" spans="1:4" ht="21.75" customHeight="1" x14ac:dyDescent="0.2">
      <c r="A398" s="7"/>
      <c r="B398" s="8"/>
      <c r="C398" s="8"/>
      <c r="D398" s="204"/>
    </row>
    <row r="399" spans="1:4" ht="21.75" customHeight="1" x14ac:dyDescent="0.2">
      <c r="A399" s="7"/>
      <c r="B399" s="8"/>
      <c r="C399" s="8"/>
      <c r="D399" s="204"/>
    </row>
    <row r="400" spans="1:4" ht="21.75" customHeight="1" x14ac:dyDescent="0.2">
      <c r="A400" s="7"/>
      <c r="B400" s="8"/>
      <c r="C400" s="8"/>
      <c r="D400" s="204"/>
    </row>
    <row r="401" spans="1:4" ht="21.75" customHeight="1" x14ac:dyDescent="0.2">
      <c r="A401" s="7"/>
      <c r="B401" s="8"/>
      <c r="C401" s="8"/>
      <c r="D401" s="204"/>
    </row>
    <row r="402" spans="1:4" ht="21.75" customHeight="1" x14ac:dyDescent="0.2">
      <c r="A402" s="7"/>
      <c r="B402" s="8"/>
      <c r="C402" s="8"/>
      <c r="D402" s="204"/>
    </row>
    <row r="403" spans="1:4" ht="21.75" customHeight="1" x14ac:dyDescent="0.2">
      <c r="A403" s="7"/>
      <c r="B403" s="8"/>
      <c r="C403" s="8"/>
      <c r="D403" s="204"/>
    </row>
    <row r="404" spans="1:4" ht="21.75" customHeight="1" x14ac:dyDescent="0.2">
      <c r="A404" s="7"/>
      <c r="B404" s="8"/>
      <c r="C404" s="8"/>
      <c r="D404" s="204"/>
    </row>
    <row r="405" spans="1:4" ht="21.75" customHeight="1" x14ac:dyDescent="0.2">
      <c r="A405" s="7"/>
      <c r="B405" s="8"/>
      <c r="C405" s="8"/>
      <c r="D405" s="204"/>
    </row>
    <row r="406" spans="1:4" ht="21.75" customHeight="1" x14ac:dyDescent="0.2">
      <c r="A406" s="7"/>
      <c r="B406" s="8"/>
      <c r="C406" s="8"/>
      <c r="D406" s="204"/>
    </row>
    <row r="407" spans="1:4" ht="21.75" customHeight="1" x14ac:dyDescent="0.2">
      <c r="A407" s="7"/>
      <c r="B407" s="8"/>
      <c r="C407" s="8"/>
      <c r="D407" s="204"/>
    </row>
    <row r="408" spans="1:4" ht="21.75" customHeight="1" x14ac:dyDescent="0.2">
      <c r="A408" s="7"/>
      <c r="B408" s="8"/>
      <c r="C408" s="8"/>
      <c r="D408" s="204"/>
    </row>
    <row r="409" spans="1:4" ht="21.75" customHeight="1" x14ac:dyDescent="0.2">
      <c r="A409" s="7"/>
      <c r="B409" s="8"/>
      <c r="C409" s="8"/>
      <c r="D409" s="204"/>
    </row>
    <row r="410" spans="1:4" ht="21.75" customHeight="1" x14ac:dyDescent="0.2">
      <c r="A410" s="7"/>
      <c r="B410" s="8"/>
      <c r="C410" s="8"/>
      <c r="D410" s="204"/>
    </row>
    <row r="411" spans="1:4" ht="21.75" customHeight="1" x14ac:dyDescent="0.2">
      <c r="A411" s="7"/>
      <c r="B411" s="8"/>
      <c r="C411" s="8"/>
      <c r="D411" s="204"/>
    </row>
    <row r="412" spans="1:4" ht="21.75" customHeight="1" x14ac:dyDescent="0.2">
      <c r="A412" s="7"/>
      <c r="B412" s="8"/>
      <c r="C412" s="8"/>
      <c r="D412" s="204"/>
    </row>
    <row r="413" spans="1:4" ht="21.75" customHeight="1" x14ac:dyDescent="0.2">
      <c r="A413" s="7"/>
      <c r="B413" s="8"/>
      <c r="C413" s="8"/>
      <c r="D413" s="204"/>
    </row>
    <row r="414" spans="1:4" ht="21.75" customHeight="1" x14ac:dyDescent="0.2">
      <c r="A414" s="7"/>
      <c r="B414" s="8"/>
      <c r="C414" s="8"/>
      <c r="D414" s="204"/>
    </row>
    <row r="415" spans="1:4" ht="21.75" customHeight="1" x14ac:dyDescent="0.2">
      <c r="A415" s="7"/>
      <c r="B415" s="8"/>
      <c r="C415" s="8"/>
      <c r="D415" s="204"/>
    </row>
    <row r="416" spans="1:4" ht="21.75" customHeight="1" x14ac:dyDescent="0.2">
      <c r="A416" s="7"/>
      <c r="B416" s="8"/>
      <c r="C416" s="8"/>
      <c r="D416" s="204"/>
    </row>
    <row r="417" spans="1:4" ht="21.75" customHeight="1" x14ac:dyDescent="0.2">
      <c r="A417" s="7"/>
      <c r="B417" s="8"/>
      <c r="C417" s="8"/>
      <c r="D417" s="204"/>
    </row>
  </sheetData>
  <sheetProtection selectLockedCells="1" selectUnlockedCells="1"/>
  <customSheetViews>
    <customSheetView guid="{5032A364-B81A-48DA-88DA-AB3B86B47EE9}" scale="70" fitToPage="1">
      <selection activeCell="A2" sqref="A2:XFD3"/>
      <pageMargins left="0.39370078740157483" right="0.35433070866141736" top="0.82677165354330717" bottom="0.74803149606299213" header="0.51181102362204722" footer="0.51181102362204722"/>
      <pageSetup paperSize="9" scale="64" fitToHeight="0" orientation="portrait" r:id="rId1"/>
      <headerFooter differentFirst="1" scaleWithDoc="0">
        <oddFooter>&amp;C&amp;P of &amp;N</oddFooter>
        <firstHeader>&amp;L
Annex 6 - Un-scaled [nodal /network group] costs</firstHeader>
        <firstFooter>&amp;C&amp;P of &amp;N</firstFooter>
      </headerFooter>
    </customSheetView>
  </customSheetViews>
  <mergeCells count="1">
    <mergeCell ref="A2:D2"/>
  </mergeCells>
  <phoneticPr fontId="6"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77" fitToHeight="0" orientation="portrait" r:id="rId2"/>
  <headerFooter differentFirst="1" scaleWithDoc="0">
    <oddFooter>&amp;C&amp;"Calibri"&amp;11&amp;K000000&amp;P of &amp;N_x000D_&amp;1#&amp;"Calibri"&amp;12&amp;K008000Internal Use</oddFooter>
    <firstHeader>&amp;LUn-scaled [nodal /network group] costs</firstHeader>
    <firstFooter>&amp;C&amp;"Calibri"&amp;11&amp;K000000&amp;P of &amp;N_x000D_&amp;1#&amp;"Calibri"&amp;12&amp;K008000Internal Use</first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H764"/>
  <sheetViews>
    <sheetView zoomScale="90" zoomScaleNormal="90" zoomScaleSheetLayoutView="100" workbookViewId="0"/>
  </sheetViews>
  <sheetFormatPr defaultColWidth="11.5703125" defaultRowHeight="12.75" x14ac:dyDescent="0.2"/>
  <cols>
    <col min="1" max="1" width="13.85546875" style="159" customWidth="1"/>
    <col min="2" max="2" width="37.42578125" style="159" bestFit="1" customWidth="1"/>
    <col min="3" max="3" width="19" style="160" customWidth="1"/>
    <col min="4" max="4" width="5.28515625" style="159" bestFit="1" customWidth="1"/>
    <col min="5" max="5" width="4.7109375" style="159" customWidth="1"/>
    <col min="6" max="6" width="29.140625" style="159" bestFit="1" customWidth="1"/>
    <col min="7" max="7" width="11.5703125" style="159"/>
    <col min="8" max="8" width="64.5703125" style="159" bestFit="1" customWidth="1"/>
    <col min="9" max="16384" width="11.5703125" style="159"/>
  </cols>
  <sheetData>
    <row r="1" spans="1:8" ht="26.25" customHeight="1" x14ac:dyDescent="0.35">
      <c r="A1" s="162" t="s">
        <v>26</v>
      </c>
      <c r="H1" s="161"/>
    </row>
    <row r="2" spans="1:8" ht="12.75" customHeight="1" x14ac:dyDescent="0.2">
      <c r="A2" s="162"/>
    </row>
    <row r="3" spans="1:8" ht="12.75" customHeight="1" x14ac:dyDescent="0.2">
      <c r="A3" s="162"/>
    </row>
    <row r="4" spans="1:8" ht="12.75" customHeight="1" x14ac:dyDescent="0.2">
      <c r="A4" s="162"/>
    </row>
    <row r="5" spans="1:8" ht="12.75" customHeight="1" x14ac:dyDescent="0.2">
      <c r="A5" s="162"/>
    </row>
    <row r="6" spans="1:8" ht="12.75" customHeight="1" x14ac:dyDescent="0.2">
      <c r="A6" s="162"/>
    </row>
    <row r="7" spans="1:8" ht="12.75" customHeight="1" x14ac:dyDescent="0.2">
      <c r="A7" s="162"/>
    </row>
    <row r="8" spans="1:8" ht="12.75" customHeight="1" x14ac:dyDescent="0.2">
      <c r="A8" s="162"/>
    </row>
    <row r="9" spans="1:8" ht="12.75" customHeight="1" x14ac:dyDescent="0.2">
      <c r="A9" s="162"/>
    </row>
    <row r="10" spans="1:8" ht="12.75" customHeight="1" x14ac:dyDescent="0.2">
      <c r="A10" s="162"/>
    </row>
    <row r="11" spans="1:8" ht="12.75" customHeight="1" x14ac:dyDescent="0.2">
      <c r="A11" s="162"/>
    </row>
    <row r="12" spans="1:8" ht="12.75" customHeight="1" x14ac:dyDescent="0.2">
      <c r="A12" s="162"/>
    </row>
    <row r="13" spans="1:8" ht="12.75" customHeight="1" x14ac:dyDescent="0.2">
      <c r="A13" s="162"/>
    </row>
    <row r="14" spans="1:8" ht="12.75" customHeight="1" x14ac:dyDescent="0.2">
      <c r="A14" s="162"/>
    </row>
    <row r="15" spans="1:8" ht="12.75" customHeight="1" x14ac:dyDescent="0.2">
      <c r="A15" s="162"/>
    </row>
    <row r="16" spans="1:8" ht="12.75" customHeight="1" x14ac:dyDescent="0.2">
      <c r="A16" s="162"/>
    </row>
    <row r="17" spans="1:8" ht="12.75" customHeight="1" x14ac:dyDescent="0.2">
      <c r="A17" s="162"/>
    </row>
    <row r="18" spans="1:8" ht="12.75" customHeight="1" x14ac:dyDescent="0.2">
      <c r="A18" s="162"/>
    </row>
    <row r="19" spans="1:8" ht="12.75" customHeight="1" x14ac:dyDescent="0.2">
      <c r="A19" s="162"/>
    </row>
    <row r="20" spans="1:8" ht="12.75" customHeight="1" x14ac:dyDescent="0.2">
      <c r="A20" s="162"/>
    </row>
    <row r="21" spans="1:8" ht="12.75" customHeight="1" x14ac:dyDescent="0.2">
      <c r="A21" s="162"/>
    </row>
    <row r="22" spans="1:8" ht="12.75" customHeight="1" x14ac:dyDescent="0.2">
      <c r="A22" s="162"/>
    </row>
    <row r="23" spans="1:8" ht="12.75" customHeight="1" x14ac:dyDescent="0.2">
      <c r="A23" s="162"/>
    </row>
    <row r="24" spans="1:8" ht="12.75" customHeight="1" x14ac:dyDescent="0.2">
      <c r="A24" s="162"/>
    </row>
    <row r="25" spans="1:8" ht="12.75" customHeight="1" x14ac:dyDescent="0.2">
      <c r="A25" s="162"/>
    </row>
    <row r="26" spans="1:8" ht="12.75" customHeight="1" x14ac:dyDescent="0.2">
      <c r="A26" s="162"/>
    </row>
    <row r="27" spans="1:8" ht="12.75" customHeight="1" x14ac:dyDescent="0.2">
      <c r="A27" s="162"/>
    </row>
    <row r="28" spans="1:8" s="164" customFormat="1" ht="51" x14ac:dyDescent="0.2">
      <c r="A28" s="57" t="s">
        <v>190</v>
      </c>
      <c r="B28" s="57" t="s">
        <v>191</v>
      </c>
      <c r="C28" s="57" t="s">
        <v>418</v>
      </c>
      <c r="D28" s="163"/>
      <c r="E28" s="163"/>
      <c r="F28" s="57" t="s">
        <v>419</v>
      </c>
      <c r="G28" s="57" t="s">
        <v>420</v>
      </c>
      <c r="H28" s="57" t="s">
        <v>421</v>
      </c>
    </row>
    <row r="29" spans="1:8" x14ac:dyDescent="0.2">
      <c r="A29" s="169">
        <v>3</v>
      </c>
      <c r="B29" s="165" t="s">
        <v>192</v>
      </c>
      <c r="C29" s="168" t="s">
        <v>427</v>
      </c>
      <c r="F29" s="159" t="s">
        <v>424</v>
      </c>
      <c r="G29" s="166">
        <v>43626</v>
      </c>
      <c r="H29" s="159" t="s">
        <v>425</v>
      </c>
    </row>
    <row r="30" spans="1:8" x14ac:dyDescent="0.2">
      <c r="A30" s="169">
        <v>4</v>
      </c>
      <c r="B30" s="165" t="s">
        <v>192</v>
      </c>
      <c r="C30" s="168" t="s">
        <v>427</v>
      </c>
      <c r="F30" s="159" t="s">
        <v>429</v>
      </c>
      <c r="G30" s="166">
        <v>43626</v>
      </c>
      <c r="H30" s="159" t="s">
        <v>425</v>
      </c>
    </row>
    <row r="31" spans="1:8" x14ac:dyDescent="0.2">
      <c r="A31" s="169">
        <v>5</v>
      </c>
      <c r="B31" s="165" t="s">
        <v>193</v>
      </c>
      <c r="C31" s="168" t="s">
        <v>427</v>
      </c>
      <c r="F31" s="159" t="s">
        <v>428</v>
      </c>
      <c r="G31" s="166">
        <v>43626</v>
      </c>
      <c r="H31" s="159" t="s">
        <v>425</v>
      </c>
    </row>
    <row r="32" spans="1:8" x14ac:dyDescent="0.2">
      <c r="A32" s="169">
        <v>6</v>
      </c>
      <c r="B32" s="165" t="s">
        <v>194</v>
      </c>
      <c r="C32" s="168" t="s">
        <v>427</v>
      </c>
      <c r="F32" s="159" t="s">
        <v>430</v>
      </c>
      <c r="G32" s="166">
        <v>43626</v>
      </c>
      <c r="H32" s="159" t="s">
        <v>431</v>
      </c>
    </row>
    <row r="33" spans="1:8" x14ac:dyDescent="0.2">
      <c r="A33" s="169">
        <v>7</v>
      </c>
      <c r="B33" s="165" t="s">
        <v>194</v>
      </c>
      <c r="C33" s="168" t="s">
        <v>427</v>
      </c>
      <c r="G33" s="166"/>
      <c r="H33" s="167"/>
    </row>
    <row r="34" spans="1:8" x14ac:dyDescent="0.2">
      <c r="A34" s="169">
        <v>8</v>
      </c>
      <c r="B34" s="165" t="s">
        <v>194</v>
      </c>
      <c r="C34" s="168" t="s">
        <v>427</v>
      </c>
      <c r="F34" s="167"/>
      <c r="G34" s="166"/>
    </row>
    <row r="35" spans="1:8" x14ac:dyDescent="0.2">
      <c r="A35" s="169">
        <v>9</v>
      </c>
      <c r="B35" s="165" t="s">
        <v>194</v>
      </c>
      <c r="C35" s="168" t="s">
        <v>427</v>
      </c>
      <c r="G35" s="166"/>
      <c r="H35" s="167"/>
    </row>
    <row r="36" spans="1:8" x14ac:dyDescent="0.2">
      <c r="A36" s="169">
        <v>10</v>
      </c>
      <c r="B36" s="165" t="s">
        <v>194</v>
      </c>
      <c r="C36" s="168" t="s">
        <v>427</v>
      </c>
      <c r="G36" s="166"/>
      <c r="H36" s="167"/>
    </row>
    <row r="37" spans="1:8" x14ac:dyDescent="0.2">
      <c r="A37" s="169">
        <v>11</v>
      </c>
      <c r="B37" s="165" t="s">
        <v>194</v>
      </c>
      <c r="C37" s="168" t="s">
        <v>427</v>
      </c>
      <c r="G37" s="166"/>
    </row>
    <row r="38" spans="1:8" x14ac:dyDescent="0.2">
      <c r="A38" s="169">
        <v>12</v>
      </c>
      <c r="B38" s="165" t="s">
        <v>194</v>
      </c>
      <c r="C38" s="168" t="s">
        <v>427</v>
      </c>
      <c r="G38" s="166"/>
    </row>
    <row r="39" spans="1:8" x14ac:dyDescent="0.2">
      <c r="A39" s="169">
        <v>13</v>
      </c>
      <c r="B39" s="165" t="s">
        <v>195</v>
      </c>
      <c r="C39" s="168" t="s">
        <v>427</v>
      </c>
      <c r="G39" s="166"/>
    </row>
    <row r="40" spans="1:8" x14ac:dyDescent="0.2">
      <c r="A40" s="169">
        <v>15</v>
      </c>
      <c r="B40" s="165" t="s">
        <v>195</v>
      </c>
      <c r="C40" s="168" t="s">
        <v>427</v>
      </c>
      <c r="F40" s="167"/>
      <c r="G40" s="166"/>
      <c r="H40" s="167"/>
    </row>
    <row r="41" spans="1:8" x14ac:dyDescent="0.2">
      <c r="A41" s="169">
        <v>16</v>
      </c>
      <c r="B41" s="165" t="s">
        <v>196</v>
      </c>
      <c r="C41" s="168" t="s">
        <v>427</v>
      </c>
      <c r="G41" s="166"/>
      <c r="H41" s="167"/>
    </row>
    <row r="42" spans="1:8" x14ac:dyDescent="0.2">
      <c r="A42" s="169">
        <v>17</v>
      </c>
      <c r="B42" s="165" t="s">
        <v>196</v>
      </c>
      <c r="C42" s="168" t="s">
        <v>427</v>
      </c>
      <c r="G42" s="166"/>
    </row>
    <row r="43" spans="1:8" x14ac:dyDescent="0.2">
      <c r="A43" s="169">
        <v>18</v>
      </c>
      <c r="B43" s="165" t="s">
        <v>196</v>
      </c>
      <c r="C43" s="168" t="s">
        <v>427</v>
      </c>
      <c r="G43" s="166"/>
    </row>
    <row r="44" spans="1:8" x14ac:dyDescent="0.2">
      <c r="A44" s="169">
        <v>19</v>
      </c>
      <c r="B44" s="165" t="s">
        <v>196</v>
      </c>
      <c r="C44" s="168" t="s">
        <v>427</v>
      </c>
      <c r="G44" s="166"/>
    </row>
    <row r="45" spans="1:8" x14ac:dyDescent="0.2">
      <c r="A45" s="169">
        <v>20</v>
      </c>
      <c r="B45" s="165" t="s">
        <v>196</v>
      </c>
      <c r="C45" s="168" t="s">
        <v>427</v>
      </c>
      <c r="G45" s="166"/>
    </row>
    <row r="46" spans="1:8" x14ac:dyDescent="0.2">
      <c r="A46" s="169">
        <v>21</v>
      </c>
      <c r="B46" s="165" t="s">
        <v>196</v>
      </c>
      <c r="C46" s="168" t="s">
        <v>427</v>
      </c>
      <c r="G46" s="166"/>
    </row>
    <row r="47" spans="1:8" x14ac:dyDescent="0.2">
      <c r="A47" s="169">
        <v>22</v>
      </c>
      <c r="B47" s="165" t="s">
        <v>196</v>
      </c>
      <c r="C47" s="168" t="s">
        <v>427</v>
      </c>
      <c r="G47" s="166"/>
    </row>
    <row r="48" spans="1:8" x14ac:dyDescent="0.2">
      <c r="A48" s="169">
        <v>23</v>
      </c>
      <c r="B48" s="165" t="s">
        <v>197</v>
      </c>
      <c r="C48" s="168" t="s">
        <v>427</v>
      </c>
      <c r="G48" s="166"/>
    </row>
    <row r="49" spans="1:8" x14ac:dyDescent="0.2">
      <c r="A49" s="169">
        <v>24</v>
      </c>
      <c r="B49" s="165" t="s">
        <v>197</v>
      </c>
      <c r="C49" s="168" t="s">
        <v>427</v>
      </c>
      <c r="G49" s="166"/>
    </row>
    <row r="50" spans="1:8" x14ac:dyDescent="0.2">
      <c r="A50" s="169">
        <v>25</v>
      </c>
      <c r="B50" s="165" t="s">
        <v>197</v>
      </c>
      <c r="C50" s="168" t="s">
        <v>427</v>
      </c>
      <c r="G50" s="166"/>
    </row>
    <row r="51" spans="1:8" x14ac:dyDescent="0.2">
      <c r="A51" s="169">
        <v>26</v>
      </c>
      <c r="B51" s="165" t="s">
        <v>197</v>
      </c>
      <c r="C51" s="168" t="s">
        <v>427</v>
      </c>
      <c r="G51" s="166"/>
    </row>
    <row r="52" spans="1:8" x14ac:dyDescent="0.2">
      <c r="A52" s="169">
        <v>28</v>
      </c>
      <c r="B52" s="165" t="s">
        <v>197</v>
      </c>
      <c r="C52" s="168" t="s">
        <v>427</v>
      </c>
      <c r="G52" s="166"/>
    </row>
    <row r="53" spans="1:8" x14ac:dyDescent="0.2">
      <c r="A53" s="169">
        <v>29</v>
      </c>
      <c r="B53" s="165" t="s">
        <v>197</v>
      </c>
      <c r="C53" s="168" t="s">
        <v>427</v>
      </c>
      <c r="G53" s="166"/>
    </row>
    <row r="54" spans="1:8" x14ac:dyDescent="0.2">
      <c r="A54" s="169">
        <v>30</v>
      </c>
      <c r="B54" s="165" t="s">
        <v>197</v>
      </c>
      <c r="C54" s="168" t="s">
        <v>427</v>
      </c>
      <c r="G54" s="166"/>
    </row>
    <row r="55" spans="1:8" x14ac:dyDescent="0.2">
      <c r="A55" s="169">
        <v>31</v>
      </c>
      <c r="B55" s="165" t="s">
        <v>197</v>
      </c>
      <c r="C55" s="168" t="s">
        <v>427</v>
      </c>
      <c r="G55" s="166"/>
    </row>
    <row r="56" spans="1:8" x14ac:dyDescent="0.2">
      <c r="A56" s="169">
        <v>32</v>
      </c>
      <c r="B56" s="165" t="s">
        <v>197</v>
      </c>
      <c r="C56" s="168" t="s">
        <v>427</v>
      </c>
      <c r="F56" s="167"/>
      <c r="G56" s="166"/>
      <c r="H56" s="167"/>
    </row>
    <row r="57" spans="1:8" x14ac:dyDescent="0.2">
      <c r="A57" s="169">
        <v>33</v>
      </c>
      <c r="B57" s="165" t="s">
        <v>197</v>
      </c>
      <c r="C57" s="168" t="s">
        <v>427</v>
      </c>
      <c r="F57" s="167"/>
      <c r="G57" s="166"/>
      <c r="H57" s="167"/>
    </row>
    <row r="58" spans="1:8" x14ac:dyDescent="0.2">
      <c r="A58" s="169">
        <v>34</v>
      </c>
      <c r="B58" s="165" t="s">
        <v>197</v>
      </c>
      <c r="C58" s="168" t="s">
        <v>427</v>
      </c>
      <c r="F58" s="167"/>
      <c r="G58" s="166"/>
      <c r="H58" s="167"/>
    </row>
    <row r="59" spans="1:8" x14ac:dyDescent="0.2">
      <c r="A59" s="169">
        <v>35</v>
      </c>
      <c r="B59" s="165" t="s">
        <v>197</v>
      </c>
      <c r="C59" s="168" t="s">
        <v>427</v>
      </c>
      <c r="F59" s="167"/>
      <c r="G59" s="166"/>
      <c r="H59" s="167"/>
    </row>
    <row r="60" spans="1:8" x14ac:dyDescent="0.2">
      <c r="A60" s="169">
        <v>36</v>
      </c>
      <c r="B60" s="165" t="s">
        <v>197</v>
      </c>
      <c r="C60" s="168" t="s">
        <v>427</v>
      </c>
      <c r="F60" s="167"/>
      <c r="G60" s="166"/>
      <c r="H60" s="167"/>
    </row>
    <row r="61" spans="1:8" x14ac:dyDescent="0.2">
      <c r="A61" s="169">
        <v>37</v>
      </c>
      <c r="B61" s="165" t="s">
        <v>197</v>
      </c>
      <c r="C61" s="168" t="s">
        <v>427</v>
      </c>
      <c r="F61" s="167"/>
      <c r="G61" s="166"/>
      <c r="H61" s="167"/>
    </row>
    <row r="62" spans="1:8" x14ac:dyDescent="0.2">
      <c r="A62" s="169">
        <v>38</v>
      </c>
      <c r="B62" s="165" t="s">
        <v>197</v>
      </c>
      <c r="C62" s="168" t="s">
        <v>427</v>
      </c>
      <c r="F62" s="167"/>
      <c r="G62" s="166"/>
      <c r="H62" s="167"/>
    </row>
    <row r="63" spans="1:8" x14ac:dyDescent="0.2">
      <c r="A63" s="169">
        <v>39</v>
      </c>
      <c r="B63" s="165" t="s">
        <v>197</v>
      </c>
      <c r="C63" s="168" t="s">
        <v>427</v>
      </c>
      <c r="F63" s="167"/>
      <c r="G63" s="166"/>
      <c r="H63" s="167"/>
    </row>
    <row r="64" spans="1:8" x14ac:dyDescent="0.2">
      <c r="A64" s="169">
        <v>40</v>
      </c>
      <c r="B64" s="165" t="s">
        <v>196</v>
      </c>
      <c r="C64" s="168" t="s">
        <v>427</v>
      </c>
      <c r="F64" s="167"/>
      <c r="G64" s="166"/>
      <c r="H64" s="167"/>
    </row>
    <row r="65" spans="1:8" x14ac:dyDescent="0.2">
      <c r="A65" s="169">
        <v>41</v>
      </c>
      <c r="B65" s="165" t="s">
        <v>198</v>
      </c>
      <c r="C65" s="168" t="s">
        <v>427</v>
      </c>
      <c r="F65" s="167"/>
      <c r="G65" s="166"/>
      <c r="H65" s="167"/>
    </row>
    <row r="66" spans="1:8" x14ac:dyDescent="0.2">
      <c r="A66" s="169">
        <v>42</v>
      </c>
      <c r="B66" s="165" t="s">
        <v>199</v>
      </c>
      <c r="C66" s="168" t="s">
        <v>427</v>
      </c>
      <c r="F66" s="167"/>
      <c r="G66" s="166"/>
      <c r="H66" s="167"/>
    </row>
    <row r="67" spans="1:8" x14ac:dyDescent="0.2">
      <c r="A67" s="169">
        <v>43</v>
      </c>
      <c r="B67" s="165" t="s">
        <v>199</v>
      </c>
      <c r="C67" s="168" t="s">
        <v>427</v>
      </c>
      <c r="F67" s="167"/>
      <c r="G67" s="166"/>
      <c r="H67" s="167"/>
    </row>
    <row r="68" spans="1:8" x14ac:dyDescent="0.2">
      <c r="A68" s="169">
        <v>44</v>
      </c>
      <c r="B68" s="165" t="s">
        <v>198</v>
      </c>
      <c r="C68" s="168" t="s">
        <v>427</v>
      </c>
      <c r="F68" s="167"/>
      <c r="G68" s="166"/>
      <c r="H68" s="167"/>
    </row>
    <row r="69" spans="1:8" x14ac:dyDescent="0.2">
      <c r="A69" s="169">
        <v>45</v>
      </c>
      <c r="B69" s="165" t="s">
        <v>200</v>
      </c>
      <c r="C69" s="168" t="s">
        <v>427</v>
      </c>
      <c r="F69" s="167"/>
      <c r="G69" s="166"/>
      <c r="H69" s="167"/>
    </row>
    <row r="70" spans="1:8" x14ac:dyDescent="0.2">
      <c r="A70" s="169">
        <v>46</v>
      </c>
      <c r="B70" s="165" t="s">
        <v>201</v>
      </c>
      <c r="C70" s="168" t="s">
        <v>427</v>
      </c>
      <c r="F70" s="167"/>
      <c r="G70" s="166"/>
      <c r="H70" s="167"/>
    </row>
    <row r="71" spans="1:8" x14ac:dyDescent="0.2">
      <c r="A71" s="169">
        <v>47</v>
      </c>
      <c r="B71" s="165" t="s">
        <v>202</v>
      </c>
      <c r="C71" s="168" t="s">
        <v>427</v>
      </c>
      <c r="F71" s="167"/>
      <c r="G71" s="166"/>
      <c r="H71" s="167"/>
    </row>
    <row r="72" spans="1:8" x14ac:dyDescent="0.2">
      <c r="A72" s="169">
        <v>48</v>
      </c>
      <c r="B72" s="165" t="s">
        <v>203</v>
      </c>
      <c r="C72" s="168" t="s">
        <v>427</v>
      </c>
      <c r="F72" s="167"/>
      <c r="G72" s="166"/>
      <c r="H72" s="167"/>
    </row>
    <row r="73" spans="1:8" x14ac:dyDescent="0.2">
      <c r="A73" s="169">
        <v>49</v>
      </c>
      <c r="B73" s="165" t="s">
        <v>196</v>
      </c>
      <c r="C73" s="168" t="s">
        <v>427</v>
      </c>
      <c r="F73" s="167"/>
      <c r="G73" s="166"/>
      <c r="H73" s="167"/>
    </row>
    <row r="74" spans="1:8" x14ac:dyDescent="0.2">
      <c r="A74" s="169">
        <v>50</v>
      </c>
      <c r="B74" s="165" t="s">
        <v>204</v>
      </c>
      <c r="C74" s="168" t="s">
        <v>427</v>
      </c>
      <c r="F74" s="167"/>
      <c r="G74" s="166"/>
      <c r="H74" s="167"/>
    </row>
    <row r="75" spans="1:8" x14ac:dyDescent="0.2">
      <c r="A75" s="169">
        <v>51</v>
      </c>
      <c r="B75" s="165" t="s">
        <v>205</v>
      </c>
      <c r="C75" s="168" t="s">
        <v>426</v>
      </c>
      <c r="F75" s="167"/>
      <c r="G75" s="166"/>
      <c r="H75" s="167"/>
    </row>
    <row r="76" spans="1:8" x14ac:dyDescent="0.2">
      <c r="A76" s="169">
        <v>52</v>
      </c>
      <c r="B76" s="165" t="s">
        <v>206</v>
      </c>
      <c r="C76" s="168" t="s">
        <v>427</v>
      </c>
      <c r="F76" s="167"/>
      <c r="G76" s="166"/>
      <c r="H76" s="167"/>
    </row>
    <row r="77" spans="1:8" x14ac:dyDescent="0.2">
      <c r="A77" s="169">
        <v>53</v>
      </c>
      <c r="B77" s="165" t="s">
        <v>206</v>
      </c>
      <c r="C77" s="168" t="s">
        <v>427</v>
      </c>
      <c r="F77" s="167"/>
      <c r="G77" s="166"/>
      <c r="H77" s="167"/>
    </row>
    <row r="78" spans="1:8" x14ac:dyDescent="0.2">
      <c r="A78" s="169">
        <v>55</v>
      </c>
      <c r="B78" s="165" t="s">
        <v>206</v>
      </c>
      <c r="C78" s="168" t="s">
        <v>427</v>
      </c>
      <c r="F78" s="167"/>
      <c r="G78" s="166"/>
      <c r="H78" s="167"/>
    </row>
    <row r="79" spans="1:8" x14ac:dyDescent="0.2">
      <c r="A79" s="169">
        <v>56</v>
      </c>
      <c r="B79" s="165" t="s">
        <v>206</v>
      </c>
      <c r="C79" s="168" t="s">
        <v>427</v>
      </c>
      <c r="F79" s="167"/>
      <c r="G79" s="166"/>
      <c r="H79" s="167"/>
    </row>
    <row r="80" spans="1:8" x14ac:dyDescent="0.2">
      <c r="A80" s="169">
        <v>57</v>
      </c>
      <c r="B80" s="165" t="s">
        <v>206</v>
      </c>
      <c r="C80" s="168" t="s">
        <v>427</v>
      </c>
      <c r="F80" s="167"/>
      <c r="G80" s="166"/>
      <c r="H80" s="167"/>
    </row>
    <row r="81" spans="1:8" x14ac:dyDescent="0.2">
      <c r="A81" s="169">
        <v>58</v>
      </c>
      <c r="B81" s="165" t="s">
        <v>207</v>
      </c>
      <c r="C81" s="168" t="s">
        <v>426</v>
      </c>
      <c r="F81" s="167"/>
      <c r="G81" s="166"/>
      <c r="H81" s="167"/>
    </row>
    <row r="82" spans="1:8" x14ac:dyDescent="0.2">
      <c r="A82" s="169">
        <v>59</v>
      </c>
      <c r="B82" s="165" t="s">
        <v>206</v>
      </c>
      <c r="C82" s="168" t="s">
        <v>427</v>
      </c>
      <c r="F82" s="167"/>
      <c r="G82" s="166"/>
      <c r="H82" s="167"/>
    </row>
    <row r="83" spans="1:8" x14ac:dyDescent="0.2">
      <c r="A83" s="169">
        <v>60</v>
      </c>
      <c r="B83" s="165" t="s">
        <v>206</v>
      </c>
      <c r="C83" s="168" t="s">
        <v>427</v>
      </c>
      <c r="F83" s="167"/>
      <c r="G83" s="166"/>
      <c r="H83" s="167"/>
    </row>
    <row r="84" spans="1:8" x14ac:dyDescent="0.2">
      <c r="A84" s="169">
        <v>62</v>
      </c>
      <c r="B84" s="165" t="s">
        <v>208</v>
      </c>
      <c r="C84" s="168" t="s">
        <v>426</v>
      </c>
    </row>
    <row r="85" spans="1:8" x14ac:dyDescent="0.2">
      <c r="A85" s="169">
        <v>63</v>
      </c>
      <c r="B85" s="165" t="s">
        <v>199</v>
      </c>
      <c r="C85" s="168" t="s">
        <v>427</v>
      </c>
    </row>
    <row r="86" spans="1:8" x14ac:dyDescent="0.2">
      <c r="A86" s="169">
        <v>64</v>
      </c>
      <c r="B86" s="165" t="s">
        <v>206</v>
      </c>
      <c r="C86" s="168" t="s">
        <v>427</v>
      </c>
    </row>
    <row r="87" spans="1:8" x14ac:dyDescent="0.2">
      <c r="A87" s="169">
        <v>65</v>
      </c>
      <c r="B87" s="165" t="s">
        <v>209</v>
      </c>
      <c r="C87" s="168" t="s">
        <v>427</v>
      </c>
    </row>
    <row r="88" spans="1:8" x14ac:dyDescent="0.2">
      <c r="A88" s="169">
        <v>66</v>
      </c>
      <c r="B88" s="165" t="s">
        <v>209</v>
      </c>
      <c r="C88" s="168" t="s">
        <v>427</v>
      </c>
    </row>
    <row r="89" spans="1:8" x14ac:dyDescent="0.2">
      <c r="A89" s="169">
        <v>67</v>
      </c>
      <c r="B89" s="165" t="s">
        <v>210</v>
      </c>
      <c r="C89" s="168" t="s">
        <v>427</v>
      </c>
    </row>
    <row r="90" spans="1:8" x14ac:dyDescent="0.2">
      <c r="A90" s="169">
        <v>71</v>
      </c>
      <c r="B90" s="165" t="s">
        <v>210</v>
      </c>
      <c r="C90" s="168" t="s">
        <v>427</v>
      </c>
    </row>
    <row r="91" spans="1:8" x14ac:dyDescent="0.2">
      <c r="A91" s="169">
        <v>72</v>
      </c>
      <c r="B91" s="165" t="s">
        <v>210</v>
      </c>
      <c r="C91" s="168" t="s">
        <v>427</v>
      </c>
    </row>
    <row r="92" spans="1:8" x14ac:dyDescent="0.2">
      <c r="A92" s="169">
        <v>73</v>
      </c>
      <c r="B92" s="165" t="s">
        <v>210</v>
      </c>
      <c r="C92" s="168" t="s">
        <v>427</v>
      </c>
    </row>
    <row r="93" spans="1:8" x14ac:dyDescent="0.2">
      <c r="A93" s="169">
        <v>74</v>
      </c>
      <c r="B93" s="165" t="s">
        <v>211</v>
      </c>
      <c r="C93" s="168" t="s">
        <v>427</v>
      </c>
    </row>
    <row r="94" spans="1:8" x14ac:dyDescent="0.2">
      <c r="A94" s="169">
        <v>75</v>
      </c>
      <c r="B94" s="165" t="s">
        <v>212</v>
      </c>
      <c r="C94" s="168" t="s">
        <v>427</v>
      </c>
    </row>
    <row r="95" spans="1:8" x14ac:dyDescent="0.2">
      <c r="A95" s="169">
        <v>76</v>
      </c>
      <c r="B95" s="165" t="s">
        <v>212</v>
      </c>
      <c r="C95" s="168" t="s">
        <v>427</v>
      </c>
    </row>
    <row r="96" spans="1:8" x14ac:dyDescent="0.2">
      <c r="A96" s="169">
        <v>77</v>
      </c>
      <c r="B96" s="165" t="s">
        <v>212</v>
      </c>
      <c r="C96" s="168" t="s">
        <v>427</v>
      </c>
    </row>
    <row r="97" spans="1:3" x14ac:dyDescent="0.2">
      <c r="A97" s="169">
        <v>78</v>
      </c>
      <c r="B97" s="165" t="s">
        <v>213</v>
      </c>
      <c r="C97" s="168" t="s">
        <v>427</v>
      </c>
    </row>
    <row r="98" spans="1:3" x14ac:dyDescent="0.2">
      <c r="A98" s="169">
        <v>79</v>
      </c>
      <c r="B98" s="165" t="s">
        <v>214</v>
      </c>
      <c r="C98" s="168" t="s">
        <v>426</v>
      </c>
    </row>
    <row r="99" spans="1:3" x14ac:dyDescent="0.2">
      <c r="A99" s="169">
        <v>80</v>
      </c>
      <c r="B99" s="165" t="s">
        <v>215</v>
      </c>
      <c r="C99" s="168" t="s">
        <v>427</v>
      </c>
    </row>
    <row r="100" spans="1:3" x14ac:dyDescent="0.2">
      <c r="A100" s="169">
        <v>81</v>
      </c>
      <c r="B100" s="165" t="s">
        <v>216</v>
      </c>
      <c r="C100" s="168" t="s">
        <v>427</v>
      </c>
    </row>
    <row r="101" spans="1:3" x14ac:dyDescent="0.2">
      <c r="A101" s="169">
        <v>82</v>
      </c>
      <c r="B101" s="165" t="s">
        <v>217</v>
      </c>
      <c r="C101" s="168" t="s">
        <v>427</v>
      </c>
    </row>
    <row r="102" spans="1:3" x14ac:dyDescent="0.2">
      <c r="A102" s="169">
        <v>83</v>
      </c>
      <c r="B102" s="165" t="s">
        <v>217</v>
      </c>
      <c r="C102" s="168" t="s">
        <v>427</v>
      </c>
    </row>
    <row r="103" spans="1:3" x14ac:dyDescent="0.2">
      <c r="A103" s="169">
        <v>84</v>
      </c>
      <c r="B103" s="165" t="s">
        <v>217</v>
      </c>
      <c r="C103" s="168" t="s">
        <v>427</v>
      </c>
    </row>
    <row r="104" spans="1:3" x14ac:dyDescent="0.2">
      <c r="A104" s="169">
        <v>85</v>
      </c>
      <c r="B104" s="165" t="s">
        <v>217</v>
      </c>
      <c r="C104" s="168" t="s">
        <v>427</v>
      </c>
    </row>
    <row r="105" spans="1:3" x14ac:dyDescent="0.2">
      <c r="A105" s="169">
        <v>86</v>
      </c>
      <c r="B105" s="165" t="s">
        <v>217</v>
      </c>
      <c r="C105" s="168" t="s">
        <v>427</v>
      </c>
    </row>
    <row r="106" spans="1:3" x14ac:dyDescent="0.2">
      <c r="A106" s="169">
        <v>87</v>
      </c>
      <c r="B106" s="165" t="s">
        <v>217</v>
      </c>
      <c r="C106" s="168" t="s">
        <v>427</v>
      </c>
    </row>
    <row r="107" spans="1:3" x14ac:dyDescent="0.2">
      <c r="A107" s="169">
        <v>88</v>
      </c>
      <c r="B107" s="165" t="s">
        <v>217</v>
      </c>
      <c r="C107" s="168" t="s">
        <v>427</v>
      </c>
    </row>
    <row r="108" spans="1:3" x14ac:dyDescent="0.2">
      <c r="A108" s="169">
        <v>91</v>
      </c>
      <c r="B108" s="165" t="s">
        <v>218</v>
      </c>
      <c r="C108" s="168" t="s">
        <v>427</v>
      </c>
    </row>
    <row r="109" spans="1:3" x14ac:dyDescent="0.2">
      <c r="A109" s="169">
        <v>92</v>
      </c>
      <c r="B109" s="165" t="s">
        <v>218</v>
      </c>
      <c r="C109" s="168" t="s">
        <v>427</v>
      </c>
    </row>
    <row r="110" spans="1:3" x14ac:dyDescent="0.2">
      <c r="A110" s="169">
        <v>93</v>
      </c>
      <c r="B110" s="165" t="s">
        <v>219</v>
      </c>
      <c r="C110" s="168" t="s">
        <v>426</v>
      </c>
    </row>
    <row r="111" spans="1:3" x14ac:dyDescent="0.2">
      <c r="A111" s="169">
        <v>94</v>
      </c>
      <c r="B111" s="165" t="s">
        <v>218</v>
      </c>
      <c r="C111" s="168" t="s">
        <v>427</v>
      </c>
    </row>
    <row r="112" spans="1:3" x14ac:dyDescent="0.2">
      <c r="A112" s="169">
        <v>95</v>
      </c>
      <c r="B112" s="165" t="s">
        <v>218</v>
      </c>
      <c r="C112" s="168" t="s">
        <v>427</v>
      </c>
    </row>
    <row r="113" spans="1:3" x14ac:dyDescent="0.2">
      <c r="A113" s="169">
        <v>96</v>
      </c>
      <c r="B113" s="165" t="s">
        <v>218</v>
      </c>
      <c r="C113" s="168" t="s">
        <v>427</v>
      </c>
    </row>
    <row r="114" spans="1:3" x14ac:dyDescent="0.2">
      <c r="A114" s="169">
        <v>97</v>
      </c>
      <c r="B114" s="165" t="s">
        <v>220</v>
      </c>
      <c r="C114" s="168" t="s">
        <v>427</v>
      </c>
    </row>
    <row r="115" spans="1:3" x14ac:dyDescent="0.2">
      <c r="A115" s="169">
        <v>98</v>
      </c>
      <c r="B115" s="165" t="s">
        <v>221</v>
      </c>
      <c r="C115" s="168" t="s">
        <v>427</v>
      </c>
    </row>
    <row r="116" spans="1:3" x14ac:dyDescent="0.2">
      <c r="A116" s="169">
        <v>99</v>
      </c>
      <c r="B116" s="165" t="s">
        <v>222</v>
      </c>
      <c r="C116" s="168" t="s">
        <v>427</v>
      </c>
    </row>
    <row r="117" spans="1:3" x14ac:dyDescent="0.2">
      <c r="A117" s="169">
        <v>100</v>
      </c>
      <c r="B117" s="165" t="s">
        <v>222</v>
      </c>
      <c r="C117" s="168" t="s">
        <v>427</v>
      </c>
    </row>
    <row r="118" spans="1:3" x14ac:dyDescent="0.2">
      <c r="A118" s="169">
        <v>101</v>
      </c>
      <c r="B118" s="165" t="s">
        <v>223</v>
      </c>
      <c r="C118" s="168" t="s">
        <v>427</v>
      </c>
    </row>
    <row r="119" spans="1:3" x14ac:dyDescent="0.2">
      <c r="A119" s="169">
        <v>102</v>
      </c>
      <c r="B119" s="165" t="s">
        <v>223</v>
      </c>
      <c r="C119" s="168" t="s">
        <v>427</v>
      </c>
    </row>
    <row r="120" spans="1:3" x14ac:dyDescent="0.2">
      <c r="A120" s="169">
        <v>103</v>
      </c>
      <c r="B120" s="165" t="s">
        <v>223</v>
      </c>
      <c r="C120" s="168" t="s">
        <v>427</v>
      </c>
    </row>
    <row r="121" spans="1:3" x14ac:dyDescent="0.2">
      <c r="A121" s="169">
        <v>104</v>
      </c>
      <c r="B121" s="165" t="s">
        <v>224</v>
      </c>
      <c r="C121" s="168" t="s">
        <v>427</v>
      </c>
    </row>
    <row r="122" spans="1:3" x14ac:dyDescent="0.2">
      <c r="A122" s="169">
        <v>105</v>
      </c>
      <c r="B122" s="165" t="s">
        <v>224</v>
      </c>
      <c r="C122" s="168" t="s">
        <v>427</v>
      </c>
    </row>
    <row r="123" spans="1:3" x14ac:dyDescent="0.2">
      <c r="A123" s="169">
        <v>106</v>
      </c>
      <c r="B123" s="165" t="s">
        <v>224</v>
      </c>
      <c r="C123" s="168" t="s">
        <v>427</v>
      </c>
    </row>
    <row r="124" spans="1:3" x14ac:dyDescent="0.2">
      <c r="A124" s="169">
        <v>107</v>
      </c>
      <c r="B124" s="165" t="s">
        <v>224</v>
      </c>
      <c r="C124" s="168" t="s">
        <v>427</v>
      </c>
    </row>
    <row r="125" spans="1:3" x14ac:dyDescent="0.2">
      <c r="A125" s="169">
        <v>108</v>
      </c>
      <c r="B125" s="165" t="s">
        <v>224</v>
      </c>
      <c r="C125" s="168" t="s">
        <v>427</v>
      </c>
    </row>
    <row r="126" spans="1:3" x14ac:dyDescent="0.2">
      <c r="A126" s="169">
        <v>109</v>
      </c>
      <c r="B126" s="165" t="s">
        <v>224</v>
      </c>
      <c r="C126" s="168" t="s">
        <v>427</v>
      </c>
    </row>
    <row r="127" spans="1:3" x14ac:dyDescent="0.2">
      <c r="A127" s="169">
        <v>110</v>
      </c>
      <c r="B127" s="165" t="s">
        <v>224</v>
      </c>
      <c r="C127" s="168" t="s">
        <v>427</v>
      </c>
    </row>
    <row r="128" spans="1:3" x14ac:dyDescent="0.2">
      <c r="A128" s="169">
        <v>111</v>
      </c>
      <c r="B128" s="165" t="s">
        <v>225</v>
      </c>
      <c r="C128" s="168" t="s">
        <v>427</v>
      </c>
    </row>
    <row r="129" spans="1:3" x14ac:dyDescent="0.2">
      <c r="A129" s="169">
        <v>112</v>
      </c>
      <c r="B129" s="165" t="s">
        <v>226</v>
      </c>
      <c r="C129" s="168" t="s">
        <v>427</v>
      </c>
    </row>
    <row r="130" spans="1:3" x14ac:dyDescent="0.2">
      <c r="A130" s="169">
        <v>113</v>
      </c>
      <c r="B130" s="165" t="s">
        <v>226</v>
      </c>
      <c r="C130" s="168" t="s">
        <v>427</v>
      </c>
    </row>
    <row r="131" spans="1:3" x14ac:dyDescent="0.2">
      <c r="A131" s="169">
        <v>115</v>
      </c>
      <c r="B131" s="165" t="s">
        <v>226</v>
      </c>
      <c r="C131" s="168" t="s">
        <v>427</v>
      </c>
    </row>
    <row r="132" spans="1:3" x14ac:dyDescent="0.2">
      <c r="A132" s="169">
        <v>116</v>
      </c>
      <c r="B132" s="165" t="s">
        <v>226</v>
      </c>
      <c r="C132" s="168" t="s">
        <v>427</v>
      </c>
    </row>
    <row r="133" spans="1:3" x14ac:dyDescent="0.2">
      <c r="A133" s="169">
        <v>117</v>
      </c>
      <c r="B133" s="165" t="s">
        <v>226</v>
      </c>
      <c r="C133" s="168" t="s">
        <v>427</v>
      </c>
    </row>
    <row r="134" spans="1:3" x14ac:dyDescent="0.2">
      <c r="A134" s="169">
        <v>118</v>
      </c>
      <c r="B134" s="165" t="s">
        <v>227</v>
      </c>
      <c r="C134" s="168" t="s">
        <v>427</v>
      </c>
    </row>
    <row r="135" spans="1:3" x14ac:dyDescent="0.2">
      <c r="A135" s="169">
        <v>119</v>
      </c>
      <c r="B135" s="165" t="s">
        <v>227</v>
      </c>
      <c r="C135" s="168" t="s">
        <v>427</v>
      </c>
    </row>
    <row r="136" spans="1:3" x14ac:dyDescent="0.2">
      <c r="A136" s="169">
        <v>120</v>
      </c>
      <c r="B136" s="165" t="s">
        <v>199</v>
      </c>
      <c r="C136" s="168" t="s">
        <v>427</v>
      </c>
    </row>
    <row r="137" spans="1:3" x14ac:dyDescent="0.2">
      <c r="A137" s="169">
        <v>121</v>
      </c>
      <c r="B137" s="165" t="s">
        <v>228</v>
      </c>
      <c r="C137" s="168" t="s">
        <v>426</v>
      </c>
    </row>
    <row r="138" spans="1:3" x14ac:dyDescent="0.2">
      <c r="A138" s="169">
        <v>122</v>
      </c>
      <c r="B138" s="165" t="s">
        <v>229</v>
      </c>
      <c r="C138" s="168" t="s">
        <v>426</v>
      </c>
    </row>
    <row r="139" spans="1:3" x14ac:dyDescent="0.2">
      <c r="A139" s="169">
        <v>123</v>
      </c>
      <c r="B139" s="165" t="s">
        <v>230</v>
      </c>
      <c r="C139" s="168" t="s">
        <v>426</v>
      </c>
    </row>
    <row r="140" spans="1:3" x14ac:dyDescent="0.2">
      <c r="A140" s="169">
        <v>124</v>
      </c>
      <c r="B140" s="165" t="s">
        <v>230</v>
      </c>
      <c r="C140" s="168" t="s">
        <v>426</v>
      </c>
    </row>
    <row r="141" spans="1:3" x14ac:dyDescent="0.2">
      <c r="A141" s="169">
        <v>125</v>
      </c>
      <c r="B141" s="165" t="s">
        <v>230</v>
      </c>
      <c r="C141" s="168" t="s">
        <v>426</v>
      </c>
    </row>
    <row r="142" spans="1:3" x14ac:dyDescent="0.2">
      <c r="A142" s="169">
        <v>126</v>
      </c>
      <c r="B142" s="165" t="s">
        <v>231</v>
      </c>
      <c r="C142" s="168" t="s">
        <v>426</v>
      </c>
    </row>
    <row r="143" spans="1:3" x14ac:dyDescent="0.2">
      <c r="A143" s="169">
        <v>127</v>
      </c>
      <c r="B143" s="165" t="s">
        <v>232</v>
      </c>
      <c r="C143" s="168" t="s">
        <v>426</v>
      </c>
    </row>
    <row r="144" spans="1:3" x14ac:dyDescent="0.2">
      <c r="A144" s="169">
        <v>128</v>
      </c>
      <c r="B144" s="165" t="s">
        <v>233</v>
      </c>
      <c r="C144" s="168" t="s">
        <v>426</v>
      </c>
    </row>
    <row r="145" spans="1:3" x14ac:dyDescent="0.2">
      <c r="A145" s="169">
        <v>129</v>
      </c>
      <c r="B145" s="165" t="s">
        <v>232</v>
      </c>
      <c r="C145" s="168" t="s">
        <v>426</v>
      </c>
    </row>
    <row r="146" spans="1:3" x14ac:dyDescent="0.2">
      <c r="A146" s="169">
        <v>130</v>
      </c>
      <c r="B146" s="165" t="s">
        <v>234</v>
      </c>
      <c r="C146" s="168" t="s">
        <v>426</v>
      </c>
    </row>
    <row r="147" spans="1:3" x14ac:dyDescent="0.2">
      <c r="A147" s="169">
        <v>131</v>
      </c>
      <c r="B147" s="165" t="s">
        <v>234</v>
      </c>
      <c r="C147" s="168" t="s">
        <v>426</v>
      </c>
    </row>
    <row r="148" spans="1:3" x14ac:dyDescent="0.2">
      <c r="A148" s="169">
        <v>132</v>
      </c>
      <c r="B148" s="165" t="s">
        <v>235</v>
      </c>
      <c r="C148" s="168" t="s">
        <v>426</v>
      </c>
    </row>
    <row r="149" spans="1:3" x14ac:dyDescent="0.2">
      <c r="A149" s="169">
        <v>133</v>
      </c>
      <c r="B149" s="165" t="s">
        <v>235</v>
      </c>
      <c r="C149" s="168" t="s">
        <v>426</v>
      </c>
    </row>
    <row r="150" spans="1:3" x14ac:dyDescent="0.2">
      <c r="A150" s="169">
        <v>134</v>
      </c>
      <c r="B150" s="165" t="s">
        <v>235</v>
      </c>
      <c r="C150" s="168" t="s">
        <v>426</v>
      </c>
    </row>
    <row r="151" spans="1:3" x14ac:dyDescent="0.2">
      <c r="A151" s="169">
        <v>135</v>
      </c>
      <c r="B151" s="165" t="s">
        <v>235</v>
      </c>
      <c r="C151" s="168" t="s">
        <v>426</v>
      </c>
    </row>
    <row r="152" spans="1:3" x14ac:dyDescent="0.2">
      <c r="A152" s="169">
        <v>136</v>
      </c>
      <c r="B152" s="165" t="s">
        <v>235</v>
      </c>
      <c r="C152" s="168" t="s">
        <v>426</v>
      </c>
    </row>
    <row r="153" spans="1:3" x14ac:dyDescent="0.2">
      <c r="A153" s="169">
        <v>137</v>
      </c>
      <c r="B153" s="165" t="s">
        <v>235</v>
      </c>
      <c r="C153" s="168" t="s">
        <v>426</v>
      </c>
    </row>
    <row r="154" spans="1:3" x14ac:dyDescent="0.2">
      <c r="A154" s="169">
        <v>138</v>
      </c>
      <c r="B154" s="165" t="s">
        <v>235</v>
      </c>
      <c r="C154" s="168" t="s">
        <v>426</v>
      </c>
    </row>
    <row r="155" spans="1:3" x14ac:dyDescent="0.2">
      <c r="A155" s="169">
        <v>140</v>
      </c>
      <c r="B155" s="165" t="s">
        <v>219</v>
      </c>
      <c r="C155" s="168" t="s">
        <v>426</v>
      </c>
    </row>
    <row r="156" spans="1:3" x14ac:dyDescent="0.2">
      <c r="A156" s="169">
        <v>141</v>
      </c>
      <c r="B156" s="165" t="s">
        <v>236</v>
      </c>
      <c r="C156" s="168" t="s">
        <v>426</v>
      </c>
    </row>
    <row r="157" spans="1:3" x14ac:dyDescent="0.2">
      <c r="A157" s="169">
        <v>142</v>
      </c>
      <c r="B157" s="165" t="s">
        <v>236</v>
      </c>
      <c r="C157" s="168" t="s">
        <v>426</v>
      </c>
    </row>
    <row r="158" spans="1:3" x14ac:dyDescent="0.2">
      <c r="A158" s="169">
        <v>143</v>
      </c>
      <c r="B158" s="165" t="s">
        <v>222</v>
      </c>
      <c r="C158" s="168" t="s">
        <v>427</v>
      </c>
    </row>
    <row r="159" spans="1:3" x14ac:dyDescent="0.2">
      <c r="A159" s="169">
        <v>144</v>
      </c>
      <c r="B159" s="165" t="s">
        <v>237</v>
      </c>
      <c r="C159" s="168" t="s">
        <v>426</v>
      </c>
    </row>
    <row r="160" spans="1:3" x14ac:dyDescent="0.2">
      <c r="A160" s="169">
        <v>145</v>
      </c>
      <c r="B160" s="165" t="s">
        <v>237</v>
      </c>
      <c r="C160" s="168" t="s">
        <v>426</v>
      </c>
    </row>
    <row r="161" spans="1:3" x14ac:dyDescent="0.2">
      <c r="A161" s="169">
        <v>146</v>
      </c>
      <c r="B161" s="165" t="s">
        <v>237</v>
      </c>
      <c r="C161" s="168" t="s">
        <v>426</v>
      </c>
    </row>
    <row r="162" spans="1:3" x14ac:dyDescent="0.2">
      <c r="A162" s="169">
        <v>147</v>
      </c>
      <c r="B162" s="165" t="s">
        <v>237</v>
      </c>
      <c r="C162" s="168" t="s">
        <v>426</v>
      </c>
    </row>
    <row r="163" spans="1:3" x14ac:dyDescent="0.2">
      <c r="A163" s="169">
        <v>148</v>
      </c>
      <c r="B163" s="165" t="s">
        <v>238</v>
      </c>
      <c r="C163" s="168" t="s">
        <v>426</v>
      </c>
    </row>
    <row r="164" spans="1:3" x14ac:dyDescent="0.2">
      <c r="A164" s="169">
        <v>149</v>
      </c>
      <c r="B164" s="165" t="s">
        <v>239</v>
      </c>
      <c r="C164" s="168" t="s">
        <v>426</v>
      </c>
    </row>
    <row r="165" spans="1:3" x14ac:dyDescent="0.2">
      <c r="A165" s="169">
        <v>150</v>
      </c>
      <c r="B165" s="165" t="s">
        <v>231</v>
      </c>
      <c r="C165" s="168" t="s">
        <v>426</v>
      </c>
    </row>
    <row r="166" spans="1:3" x14ac:dyDescent="0.2">
      <c r="A166" s="169">
        <v>151</v>
      </c>
      <c r="B166" s="165" t="s">
        <v>231</v>
      </c>
      <c r="C166" s="168" t="s">
        <v>426</v>
      </c>
    </row>
    <row r="167" spans="1:3" x14ac:dyDescent="0.2">
      <c r="A167" s="169">
        <v>152</v>
      </c>
      <c r="B167" s="165" t="s">
        <v>231</v>
      </c>
      <c r="C167" s="168" t="s">
        <v>426</v>
      </c>
    </row>
    <row r="168" spans="1:3" x14ac:dyDescent="0.2">
      <c r="A168" s="169">
        <v>153</v>
      </c>
      <c r="B168" s="165" t="s">
        <v>231</v>
      </c>
      <c r="C168" s="168" t="s">
        <v>426</v>
      </c>
    </row>
    <row r="169" spans="1:3" x14ac:dyDescent="0.2">
      <c r="A169" s="169">
        <v>154</v>
      </c>
      <c r="B169" s="165" t="s">
        <v>231</v>
      </c>
      <c r="C169" s="168" t="s">
        <v>426</v>
      </c>
    </row>
    <row r="170" spans="1:3" x14ac:dyDescent="0.2">
      <c r="A170" s="169">
        <v>155</v>
      </c>
      <c r="B170" s="165" t="s">
        <v>219</v>
      </c>
      <c r="C170" s="168" t="s">
        <v>427</v>
      </c>
    </row>
    <row r="171" spans="1:3" x14ac:dyDescent="0.2">
      <c r="A171" s="169">
        <v>156</v>
      </c>
      <c r="B171" s="165" t="s">
        <v>231</v>
      </c>
      <c r="C171" s="168" t="s">
        <v>426</v>
      </c>
    </row>
    <row r="172" spans="1:3" x14ac:dyDescent="0.2">
      <c r="A172" s="169">
        <v>157</v>
      </c>
      <c r="B172" s="165" t="s">
        <v>231</v>
      </c>
      <c r="C172" s="168" t="s">
        <v>426</v>
      </c>
    </row>
    <row r="173" spans="1:3" x14ac:dyDescent="0.2">
      <c r="A173" s="169">
        <v>158</v>
      </c>
      <c r="B173" s="165" t="s">
        <v>231</v>
      </c>
      <c r="C173" s="168" t="s">
        <v>426</v>
      </c>
    </row>
    <row r="174" spans="1:3" x14ac:dyDescent="0.2">
      <c r="A174" s="169">
        <v>159</v>
      </c>
      <c r="B174" s="165" t="s">
        <v>206</v>
      </c>
      <c r="C174" s="168" t="s">
        <v>427</v>
      </c>
    </row>
    <row r="175" spans="1:3" x14ac:dyDescent="0.2">
      <c r="A175" s="169">
        <v>160</v>
      </c>
      <c r="B175" s="165" t="s">
        <v>231</v>
      </c>
      <c r="C175" s="168" t="s">
        <v>426</v>
      </c>
    </row>
    <row r="176" spans="1:3" x14ac:dyDescent="0.2">
      <c r="A176" s="169">
        <v>161</v>
      </c>
      <c r="B176" s="165" t="s">
        <v>231</v>
      </c>
      <c r="C176" s="168" t="s">
        <v>426</v>
      </c>
    </row>
    <row r="177" spans="1:3" x14ac:dyDescent="0.2">
      <c r="A177" s="169">
        <v>162</v>
      </c>
      <c r="B177" s="165" t="s">
        <v>231</v>
      </c>
      <c r="C177" s="168" t="s">
        <v>426</v>
      </c>
    </row>
    <row r="178" spans="1:3" x14ac:dyDescent="0.2">
      <c r="A178" s="169">
        <v>163</v>
      </c>
      <c r="B178" s="165" t="s">
        <v>231</v>
      </c>
      <c r="C178" s="168" t="s">
        <v>426</v>
      </c>
    </row>
    <row r="179" spans="1:3" x14ac:dyDescent="0.2">
      <c r="A179" s="169">
        <v>164</v>
      </c>
      <c r="B179" s="165" t="s">
        <v>231</v>
      </c>
      <c r="C179" s="168" t="s">
        <v>426</v>
      </c>
    </row>
    <row r="180" spans="1:3" x14ac:dyDescent="0.2">
      <c r="A180" s="169">
        <v>165</v>
      </c>
      <c r="B180" s="165" t="s">
        <v>231</v>
      </c>
      <c r="C180" s="168" t="s">
        <v>426</v>
      </c>
    </row>
    <row r="181" spans="1:3" x14ac:dyDescent="0.2">
      <c r="A181" s="169">
        <v>166</v>
      </c>
      <c r="B181" s="165" t="s">
        <v>231</v>
      </c>
      <c r="C181" s="168" t="s">
        <v>426</v>
      </c>
    </row>
    <row r="182" spans="1:3" x14ac:dyDescent="0.2">
      <c r="A182" s="169">
        <v>167</v>
      </c>
      <c r="B182" s="165" t="s">
        <v>231</v>
      </c>
      <c r="C182" s="168" t="s">
        <v>426</v>
      </c>
    </row>
    <row r="183" spans="1:3" x14ac:dyDescent="0.2">
      <c r="A183" s="169">
        <v>168</v>
      </c>
      <c r="B183" s="165" t="s">
        <v>231</v>
      </c>
      <c r="C183" s="168" t="s">
        <v>426</v>
      </c>
    </row>
    <row r="184" spans="1:3" x14ac:dyDescent="0.2">
      <c r="A184" s="169">
        <v>169</v>
      </c>
      <c r="B184" s="165" t="s">
        <v>231</v>
      </c>
      <c r="C184" s="168" t="s">
        <v>426</v>
      </c>
    </row>
    <row r="185" spans="1:3" x14ac:dyDescent="0.2">
      <c r="A185" s="169">
        <v>170</v>
      </c>
      <c r="B185" s="165" t="s">
        <v>231</v>
      </c>
      <c r="C185" s="168" t="s">
        <v>426</v>
      </c>
    </row>
    <row r="186" spans="1:3" x14ac:dyDescent="0.2">
      <c r="A186" s="169">
        <v>171</v>
      </c>
      <c r="B186" s="165" t="s">
        <v>231</v>
      </c>
      <c r="C186" s="168" t="s">
        <v>426</v>
      </c>
    </row>
    <row r="187" spans="1:3" x14ac:dyDescent="0.2">
      <c r="A187" s="169">
        <v>172</v>
      </c>
      <c r="B187" s="165" t="s">
        <v>231</v>
      </c>
      <c r="C187" s="168" t="s">
        <v>426</v>
      </c>
    </row>
    <row r="188" spans="1:3" x14ac:dyDescent="0.2">
      <c r="A188" s="169">
        <v>173</v>
      </c>
      <c r="B188" s="165" t="s">
        <v>231</v>
      </c>
      <c r="C188" s="168" t="s">
        <v>426</v>
      </c>
    </row>
    <row r="189" spans="1:3" x14ac:dyDescent="0.2">
      <c r="A189" s="169">
        <v>174</v>
      </c>
      <c r="B189" s="165" t="s">
        <v>231</v>
      </c>
      <c r="C189" s="168" t="s">
        <v>426</v>
      </c>
    </row>
    <row r="190" spans="1:3" x14ac:dyDescent="0.2">
      <c r="A190" s="169">
        <v>175</v>
      </c>
      <c r="B190" s="165" t="s">
        <v>231</v>
      </c>
      <c r="C190" s="168" t="s">
        <v>426</v>
      </c>
    </row>
    <row r="191" spans="1:3" x14ac:dyDescent="0.2">
      <c r="A191" s="169">
        <v>176</v>
      </c>
      <c r="B191" s="165" t="s">
        <v>231</v>
      </c>
      <c r="C191" s="168" t="s">
        <v>426</v>
      </c>
    </row>
    <row r="192" spans="1:3" x14ac:dyDescent="0.2">
      <c r="A192" s="169">
        <v>177</v>
      </c>
      <c r="B192" s="165" t="s">
        <v>231</v>
      </c>
      <c r="C192" s="168" t="s">
        <v>426</v>
      </c>
    </row>
    <row r="193" spans="1:3" x14ac:dyDescent="0.2">
      <c r="A193" s="169">
        <v>178</v>
      </c>
      <c r="B193" s="165" t="s">
        <v>240</v>
      </c>
      <c r="C193" s="168" t="s">
        <v>426</v>
      </c>
    </row>
    <row r="194" spans="1:3" x14ac:dyDescent="0.2">
      <c r="A194" s="169">
        <v>179</v>
      </c>
      <c r="B194" s="165" t="s">
        <v>231</v>
      </c>
      <c r="C194" s="168" t="s">
        <v>426</v>
      </c>
    </row>
    <row r="195" spans="1:3" x14ac:dyDescent="0.2">
      <c r="A195" s="169">
        <v>180</v>
      </c>
      <c r="B195" s="165" t="s">
        <v>231</v>
      </c>
      <c r="C195" s="168" t="s">
        <v>426</v>
      </c>
    </row>
    <row r="196" spans="1:3" x14ac:dyDescent="0.2">
      <c r="A196" s="169">
        <v>181</v>
      </c>
      <c r="B196" s="165" t="s">
        <v>231</v>
      </c>
      <c r="C196" s="168" t="s">
        <v>426</v>
      </c>
    </row>
    <row r="197" spans="1:3" x14ac:dyDescent="0.2">
      <c r="A197" s="169">
        <v>182</v>
      </c>
      <c r="B197" s="165" t="s">
        <v>231</v>
      </c>
      <c r="C197" s="168" t="s">
        <v>426</v>
      </c>
    </row>
    <row r="198" spans="1:3" x14ac:dyDescent="0.2">
      <c r="A198" s="169">
        <v>183</v>
      </c>
      <c r="B198" s="165" t="s">
        <v>231</v>
      </c>
      <c r="C198" s="168" t="s">
        <v>426</v>
      </c>
    </row>
    <row r="199" spans="1:3" x14ac:dyDescent="0.2">
      <c r="A199" s="169">
        <v>184</v>
      </c>
      <c r="B199" s="165" t="s">
        <v>231</v>
      </c>
      <c r="C199" s="168" t="s">
        <v>426</v>
      </c>
    </row>
    <row r="200" spans="1:3" x14ac:dyDescent="0.2">
      <c r="A200" s="169">
        <v>185</v>
      </c>
      <c r="B200" s="165" t="s">
        <v>231</v>
      </c>
      <c r="C200" s="168" t="s">
        <v>426</v>
      </c>
    </row>
    <row r="201" spans="1:3" x14ac:dyDescent="0.2">
      <c r="A201" s="169">
        <v>186</v>
      </c>
      <c r="B201" s="165" t="s">
        <v>231</v>
      </c>
      <c r="C201" s="168" t="s">
        <v>426</v>
      </c>
    </row>
    <row r="202" spans="1:3" x14ac:dyDescent="0.2">
      <c r="A202" s="169">
        <v>187</v>
      </c>
      <c r="B202" s="165" t="s">
        <v>231</v>
      </c>
      <c r="C202" s="168" t="s">
        <v>426</v>
      </c>
    </row>
    <row r="203" spans="1:3" x14ac:dyDescent="0.2">
      <c r="A203" s="169">
        <v>188</v>
      </c>
      <c r="B203" s="165" t="s">
        <v>231</v>
      </c>
      <c r="C203" s="168" t="s">
        <v>426</v>
      </c>
    </row>
    <row r="204" spans="1:3" x14ac:dyDescent="0.2">
      <c r="A204" s="169">
        <v>189</v>
      </c>
      <c r="B204" s="165" t="s">
        <v>231</v>
      </c>
      <c r="C204" s="168" t="s">
        <v>427</v>
      </c>
    </row>
    <row r="205" spans="1:3" x14ac:dyDescent="0.2">
      <c r="A205" s="169">
        <v>190</v>
      </c>
      <c r="B205" s="165" t="s">
        <v>231</v>
      </c>
      <c r="C205" s="168" t="s">
        <v>427</v>
      </c>
    </row>
    <row r="206" spans="1:3" x14ac:dyDescent="0.2">
      <c r="A206" s="169">
        <v>191</v>
      </c>
      <c r="B206" s="165" t="s">
        <v>231</v>
      </c>
      <c r="C206" s="168" t="s">
        <v>427</v>
      </c>
    </row>
    <row r="207" spans="1:3" x14ac:dyDescent="0.2">
      <c r="A207" s="169">
        <v>192</v>
      </c>
      <c r="B207" s="165" t="s">
        <v>231</v>
      </c>
      <c r="C207" s="168" t="s">
        <v>427</v>
      </c>
    </row>
    <row r="208" spans="1:3" x14ac:dyDescent="0.2">
      <c r="A208" s="169">
        <v>193</v>
      </c>
      <c r="B208" s="165" t="s">
        <v>231</v>
      </c>
      <c r="C208" s="168" t="s">
        <v>427</v>
      </c>
    </row>
    <row r="209" spans="1:3" x14ac:dyDescent="0.2">
      <c r="A209" s="169">
        <v>194</v>
      </c>
      <c r="B209" s="165" t="s">
        <v>231</v>
      </c>
      <c r="C209" s="168" t="s">
        <v>427</v>
      </c>
    </row>
    <row r="210" spans="1:3" x14ac:dyDescent="0.2">
      <c r="A210" s="169">
        <v>195</v>
      </c>
      <c r="B210" s="165" t="s">
        <v>231</v>
      </c>
      <c r="C210" s="168" t="s">
        <v>427</v>
      </c>
    </row>
    <row r="211" spans="1:3" x14ac:dyDescent="0.2">
      <c r="A211" s="169">
        <v>196</v>
      </c>
      <c r="B211" s="165" t="s">
        <v>231</v>
      </c>
      <c r="C211" s="168" t="s">
        <v>427</v>
      </c>
    </row>
    <row r="212" spans="1:3" x14ac:dyDescent="0.2">
      <c r="A212" s="169">
        <v>197</v>
      </c>
      <c r="B212" s="165" t="s">
        <v>231</v>
      </c>
      <c r="C212" s="168" t="s">
        <v>427</v>
      </c>
    </row>
    <row r="213" spans="1:3" x14ac:dyDescent="0.2">
      <c r="A213" s="169">
        <v>198</v>
      </c>
      <c r="B213" s="165" t="s">
        <v>231</v>
      </c>
      <c r="C213" s="168" t="s">
        <v>427</v>
      </c>
    </row>
    <row r="214" spans="1:3" x14ac:dyDescent="0.2">
      <c r="A214" s="169">
        <v>199</v>
      </c>
      <c r="B214" s="165" t="s">
        <v>231</v>
      </c>
      <c r="C214" s="168" t="s">
        <v>427</v>
      </c>
    </row>
    <row r="215" spans="1:3" x14ac:dyDescent="0.2">
      <c r="A215" s="169">
        <v>201</v>
      </c>
      <c r="B215" s="165" t="s">
        <v>231</v>
      </c>
      <c r="C215" s="168" t="s">
        <v>427</v>
      </c>
    </row>
    <row r="216" spans="1:3" x14ac:dyDescent="0.2">
      <c r="A216" s="169">
        <v>202</v>
      </c>
      <c r="B216" s="165" t="s">
        <v>231</v>
      </c>
      <c r="C216" s="168" t="s">
        <v>427</v>
      </c>
    </row>
    <row r="217" spans="1:3" x14ac:dyDescent="0.2">
      <c r="A217" s="169">
        <v>203</v>
      </c>
      <c r="B217" s="165" t="s">
        <v>231</v>
      </c>
      <c r="C217" s="168" t="s">
        <v>427</v>
      </c>
    </row>
    <row r="218" spans="1:3" x14ac:dyDescent="0.2">
      <c r="A218" s="169">
        <v>204</v>
      </c>
      <c r="B218" s="165" t="s">
        <v>231</v>
      </c>
      <c r="C218" s="168" t="s">
        <v>427</v>
      </c>
    </row>
    <row r="219" spans="1:3" x14ac:dyDescent="0.2">
      <c r="A219" s="169">
        <v>205</v>
      </c>
      <c r="B219" s="165" t="s">
        <v>231</v>
      </c>
      <c r="C219" s="168" t="s">
        <v>427</v>
      </c>
    </row>
    <row r="220" spans="1:3" x14ac:dyDescent="0.2">
      <c r="A220" s="169">
        <v>206</v>
      </c>
      <c r="B220" s="165" t="s">
        <v>231</v>
      </c>
      <c r="C220" s="168" t="s">
        <v>427</v>
      </c>
    </row>
    <row r="221" spans="1:3" x14ac:dyDescent="0.2">
      <c r="A221" s="169">
        <v>207</v>
      </c>
      <c r="B221" s="165" t="s">
        <v>231</v>
      </c>
      <c r="C221" s="168" t="s">
        <v>427</v>
      </c>
    </row>
    <row r="222" spans="1:3" x14ac:dyDescent="0.2">
      <c r="A222" s="169">
        <v>208</v>
      </c>
      <c r="B222" s="165" t="s">
        <v>231</v>
      </c>
      <c r="C222" s="168" t="s">
        <v>427</v>
      </c>
    </row>
    <row r="223" spans="1:3" x14ac:dyDescent="0.2">
      <c r="A223" s="169">
        <v>209</v>
      </c>
      <c r="B223" s="165" t="s">
        <v>231</v>
      </c>
      <c r="C223" s="168" t="s">
        <v>426</v>
      </c>
    </row>
    <row r="224" spans="1:3" x14ac:dyDescent="0.2">
      <c r="A224" s="169">
        <v>210</v>
      </c>
      <c r="B224" s="165" t="s">
        <v>231</v>
      </c>
      <c r="C224" s="168" t="s">
        <v>426</v>
      </c>
    </row>
    <row r="225" spans="1:3" x14ac:dyDescent="0.2">
      <c r="A225" s="169">
        <v>211</v>
      </c>
      <c r="B225" s="165" t="s">
        <v>231</v>
      </c>
      <c r="C225" s="168" t="s">
        <v>426</v>
      </c>
    </row>
    <row r="226" spans="1:3" x14ac:dyDescent="0.2">
      <c r="A226" s="169">
        <v>212</v>
      </c>
      <c r="B226" s="165" t="s">
        <v>231</v>
      </c>
      <c r="C226" s="168" t="s">
        <v>426</v>
      </c>
    </row>
    <row r="227" spans="1:3" x14ac:dyDescent="0.2">
      <c r="A227" s="169">
        <v>213</v>
      </c>
      <c r="B227" s="165" t="s">
        <v>231</v>
      </c>
      <c r="C227" s="168" t="s">
        <v>426</v>
      </c>
    </row>
    <row r="228" spans="1:3" x14ac:dyDescent="0.2">
      <c r="A228" s="169">
        <v>214</v>
      </c>
      <c r="B228" s="165" t="s">
        <v>231</v>
      </c>
      <c r="C228" s="168" t="s">
        <v>426</v>
      </c>
    </row>
    <row r="229" spans="1:3" x14ac:dyDescent="0.2">
      <c r="A229" s="169">
        <v>215</v>
      </c>
      <c r="B229" s="165" t="s">
        <v>231</v>
      </c>
      <c r="C229" s="168" t="s">
        <v>426</v>
      </c>
    </row>
    <row r="230" spans="1:3" x14ac:dyDescent="0.2">
      <c r="A230" s="169">
        <v>216</v>
      </c>
      <c r="B230" s="165" t="s">
        <v>231</v>
      </c>
      <c r="C230" s="168" t="s">
        <v>426</v>
      </c>
    </row>
    <row r="231" spans="1:3" x14ac:dyDescent="0.2">
      <c r="A231" s="169">
        <v>217</v>
      </c>
      <c r="B231" s="165" t="s">
        <v>231</v>
      </c>
      <c r="C231" s="168" t="s">
        <v>426</v>
      </c>
    </row>
    <row r="232" spans="1:3" x14ac:dyDescent="0.2">
      <c r="A232" s="169">
        <v>218</v>
      </c>
      <c r="B232" s="165" t="s">
        <v>231</v>
      </c>
      <c r="C232" s="168" t="s">
        <v>426</v>
      </c>
    </row>
    <row r="233" spans="1:3" x14ac:dyDescent="0.2">
      <c r="A233" s="169">
        <v>219</v>
      </c>
      <c r="B233" s="165" t="s">
        <v>231</v>
      </c>
      <c r="C233" s="168" t="s">
        <v>426</v>
      </c>
    </row>
    <row r="234" spans="1:3" x14ac:dyDescent="0.2">
      <c r="A234" s="169">
        <v>220</v>
      </c>
      <c r="B234" s="165" t="s">
        <v>231</v>
      </c>
      <c r="C234" s="168" t="s">
        <v>426</v>
      </c>
    </row>
    <row r="235" spans="1:3" x14ac:dyDescent="0.2">
      <c r="A235" s="169">
        <v>221</v>
      </c>
      <c r="B235" s="165" t="s">
        <v>231</v>
      </c>
      <c r="C235" s="168" t="s">
        <v>426</v>
      </c>
    </row>
    <row r="236" spans="1:3" x14ac:dyDescent="0.2">
      <c r="A236" s="169">
        <v>222</v>
      </c>
      <c r="B236" s="165" t="s">
        <v>231</v>
      </c>
      <c r="C236" s="168" t="s">
        <v>426</v>
      </c>
    </row>
    <row r="237" spans="1:3" x14ac:dyDescent="0.2">
      <c r="A237" s="169">
        <v>223</v>
      </c>
      <c r="B237" s="165" t="s">
        <v>231</v>
      </c>
      <c r="C237" s="168" t="s">
        <v>426</v>
      </c>
    </row>
    <row r="238" spans="1:3" x14ac:dyDescent="0.2">
      <c r="A238" s="169">
        <v>224</v>
      </c>
      <c r="B238" s="165" t="s">
        <v>231</v>
      </c>
      <c r="C238" s="168" t="s">
        <v>426</v>
      </c>
    </row>
    <row r="239" spans="1:3" x14ac:dyDescent="0.2">
      <c r="A239" s="169">
        <v>225</v>
      </c>
      <c r="B239" s="165" t="s">
        <v>231</v>
      </c>
      <c r="C239" s="168" t="s">
        <v>426</v>
      </c>
    </row>
    <row r="240" spans="1:3" x14ac:dyDescent="0.2">
      <c r="A240" s="169">
        <v>226</v>
      </c>
      <c r="B240" s="165" t="s">
        <v>231</v>
      </c>
      <c r="C240" s="168" t="s">
        <v>426</v>
      </c>
    </row>
    <row r="241" spans="1:3" x14ac:dyDescent="0.2">
      <c r="A241" s="169">
        <v>227</v>
      </c>
      <c r="B241" s="165" t="s">
        <v>231</v>
      </c>
      <c r="C241" s="168" t="s">
        <v>426</v>
      </c>
    </row>
    <row r="242" spans="1:3" x14ac:dyDescent="0.2">
      <c r="A242" s="169">
        <v>228</v>
      </c>
      <c r="B242" s="165" t="s">
        <v>241</v>
      </c>
      <c r="C242" s="168" t="s">
        <v>427</v>
      </c>
    </row>
    <row r="243" spans="1:3" x14ac:dyDescent="0.2">
      <c r="A243" s="169">
        <v>229</v>
      </c>
      <c r="B243" s="165" t="s">
        <v>241</v>
      </c>
      <c r="C243" s="168" t="s">
        <v>427</v>
      </c>
    </row>
    <row r="244" spans="1:3" x14ac:dyDescent="0.2">
      <c r="A244" s="169">
        <v>230</v>
      </c>
      <c r="B244" s="165" t="s">
        <v>231</v>
      </c>
      <c r="C244" s="168" t="s">
        <v>427</v>
      </c>
    </row>
    <row r="245" spans="1:3" x14ac:dyDescent="0.2">
      <c r="A245" s="169">
        <v>231</v>
      </c>
      <c r="B245" s="165" t="s">
        <v>219</v>
      </c>
      <c r="C245" s="168" t="s">
        <v>426</v>
      </c>
    </row>
    <row r="246" spans="1:3" x14ac:dyDescent="0.2">
      <c r="A246" s="169">
        <v>233</v>
      </c>
      <c r="B246" s="165" t="s">
        <v>219</v>
      </c>
      <c r="C246" s="168" t="s">
        <v>426</v>
      </c>
    </row>
    <row r="247" spans="1:3" x14ac:dyDescent="0.2">
      <c r="A247" s="169">
        <v>234</v>
      </c>
      <c r="B247" s="165" t="s">
        <v>219</v>
      </c>
      <c r="C247" s="168" t="s">
        <v>426</v>
      </c>
    </row>
    <row r="248" spans="1:3" x14ac:dyDescent="0.2">
      <c r="A248" s="169">
        <v>235</v>
      </c>
      <c r="B248" s="165" t="s">
        <v>219</v>
      </c>
      <c r="C248" s="168" t="s">
        <v>426</v>
      </c>
    </row>
    <row r="249" spans="1:3" x14ac:dyDescent="0.2">
      <c r="A249" s="169">
        <v>236</v>
      </c>
      <c r="B249" s="165" t="s">
        <v>219</v>
      </c>
      <c r="C249" s="168" t="s">
        <v>426</v>
      </c>
    </row>
    <row r="250" spans="1:3" x14ac:dyDescent="0.2">
      <c r="A250" s="169">
        <v>237</v>
      </c>
      <c r="B250" s="165" t="s">
        <v>219</v>
      </c>
      <c r="C250" s="168" t="s">
        <v>426</v>
      </c>
    </row>
    <row r="251" spans="1:3" x14ac:dyDescent="0.2">
      <c r="A251" s="169">
        <v>238</v>
      </c>
      <c r="B251" s="165" t="s">
        <v>231</v>
      </c>
      <c r="C251" s="168" t="s">
        <v>426</v>
      </c>
    </row>
    <row r="252" spans="1:3" x14ac:dyDescent="0.2">
      <c r="A252" s="169">
        <v>241</v>
      </c>
      <c r="B252" s="165" t="s">
        <v>242</v>
      </c>
      <c r="C252" s="168" t="s">
        <v>426</v>
      </c>
    </row>
    <row r="253" spans="1:3" x14ac:dyDescent="0.2">
      <c r="A253" s="169">
        <v>242</v>
      </c>
      <c r="B253" s="165" t="s">
        <v>243</v>
      </c>
      <c r="C253" s="168" t="s">
        <v>426</v>
      </c>
    </row>
    <row r="254" spans="1:3" x14ac:dyDescent="0.2">
      <c r="A254" s="169">
        <v>243</v>
      </c>
      <c r="B254" s="165" t="s">
        <v>207</v>
      </c>
      <c r="C254" s="168" t="s">
        <v>426</v>
      </c>
    </row>
    <row r="255" spans="1:3" x14ac:dyDescent="0.2">
      <c r="A255" s="169">
        <v>244</v>
      </c>
      <c r="B255" s="165" t="s">
        <v>231</v>
      </c>
      <c r="C255" s="168" t="s">
        <v>426</v>
      </c>
    </row>
    <row r="256" spans="1:3" x14ac:dyDescent="0.2">
      <c r="A256" s="169">
        <v>245</v>
      </c>
      <c r="B256" s="165" t="s">
        <v>243</v>
      </c>
      <c r="C256" s="168" t="s">
        <v>426</v>
      </c>
    </row>
    <row r="257" spans="1:3" x14ac:dyDescent="0.2">
      <c r="A257" s="169">
        <v>246</v>
      </c>
      <c r="B257" s="165" t="s">
        <v>244</v>
      </c>
      <c r="C257" s="168" t="s">
        <v>426</v>
      </c>
    </row>
    <row r="258" spans="1:3" x14ac:dyDescent="0.2">
      <c r="A258" s="169">
        <v>247</v>
      </c>
      <c r="B258" s="165" t="s">
        <v>243</v>
      </c>
      <c r="C258" s="168" t="s">
        <v>426</v>
      </c>
    </row>
    <row r="259" spans="1:3" x14ac:dyDescent="0.2">
      <c r="A259" s="169">
        <v>248</v>
      </c>
      <c r="B259" s="165" t="s">
        <v>231</v>
      </c>
      <c r="C259" s="168" t="s">
        <v>426</v>
      </c>
    </row>
    <row r="260" spans="1:3" x14ac:dyDescent="0.2">
      <c r="A260" s="169">
        <v>249</v>
      </c>
      <c r="B260" s="165" t="s">
        <v>243</v>
      </c>
      <c r="C260" s="168" t="s">
        <v>426</v>
      </c>
    </row>
    <row r="261" spans="1:3" x14ac:dyDescent="0.2">
      <c r="A261" s="169">
        <v>250</v>
      </c>
      <c r="B261" s="165" t="s">
        <v>245</v>
      </c>
      <c r="C261" s="168" t="s">
        <v>427</v>
      </c>
    </row>
    <row r="262" spans="1:3" x14ac:dyDescent="0.2">
      <c r="A262" s="169">
        <v>251</v>
      </c>
      <c r="B262" s="165" t="s">
        <v>245</v>
      </c>
      <c r="C262" s="168" t="s">
        <v>427</v>
      </c>
    </row>
    <row r="263" spans="1:3" x14ac:dyDescent="0.2">
      <c r="A263" s="169">
        <v>252</v>
      </c>
      <c r="B263" s="165" t="s">
        <v>245</v>
      </c>
      <c r="C263" s="168" t="s">
        <v>427</v>
      </c>
    </row>
    <row r="264" spans="1:3" x14ac:dyDescent="0.2">
      <c r="A264" s="169">
        <v>253</v>
      </c>
      <c r="B264" s="165" t="s">
        <v>245</v>
      </c>
      <c r="C264" s="168" t="s">
        <v>427</v>
      </c>
    </row>
    <row r="265" spans="1:3" x14ac:dyDescent="0.2">
      <c r="A265" s="169">
        <v>254</v>
      </c>
      <c r="B265" s="165" t="s">
        <v>246</v>
      </c>
      <c r="C265" s="168" t="s">
        <v>426</v>
      </c>
    </row>
    <row r="266" spans="1:3" x14ac:dyDescent="0.2">
      <c r="A266" s="169">
        <v>255</v>
      </c>
      <c r="B266" s="165" t="s">
        <v>247</v>
      </c>
      <c r="C266" s="168" t="s">
        <v>426</v>
      </c>
    </row>
    <row r="267" spans="1:3" x14ac:dyDescent="0.2">
      <c r="A267" s="169">
        <v>257</v>
      </c>
      <c r="B267" s="165" t="s">
        <v>248</v>
      </c>
      <c r="C267" s="168" t="s">
        <v>426</v>
      </c>
    </row>
    <row r="268" spans="1:3" x14ac:dyDescent="0.2">
      <c r="A268" s="169">
        <v>258</v>
      </c>
      <c r="B268" s="165" t="s">
        <v>249</v>
      </c>
      <c r="C268" s="168" t="s">
        <v>426</v>
      </c>
    </row>
    <row r="269" spans="1:3" x14ac:dyDescent="0.2">
      <c r="A269" s="169">
        <v>259</v>
      </c>
      <c r="B269" s="165" t="s">
        <v>250</v>
      </c>
      <c r="C269" s="168" t="s">
        <v>426</v>
      </c>
    </row>
    <row r="270" spans="1:3" x14ac:dyDescent="0.2">
      <c r="A270" s="169">
        <v>260</v>
      </c>
      <c r="B270" s="165" t="s">
        <v>249</v>
      </c>
      <c r="C270" s="168" t="s">
        <v>427</v>
      </c>
    </row>
    <row r="271" spans="1:3" x14ac:dyDescent="0.2">
      <c r="A271" s="169">
        <v>261</v>
      </c>
      <c r="B271" s="165" t="s">
        <v>249</v>
      </c>
      <c r="C271" s="168" t="s">
        <v>426</v>
      </c>
    </row>
    <row r="272" spans="1:3" x14ac:dyDescent="0.2">
      <c r="A272" s="169">
        <v>262</v>
      </c>
      <c r="B272" s="165" t="s">
        <v>249</v>
      </c>
      <c r="C272" s="168" t="s">
        <v>426</v>
      </c>
    </row>
    <row r="273" spans="1:3" x14ac:dyDescent="0.2">
      <c r="A273" s="169">
        <v>263</v>
      </c>
      <c r="B273" s="165" t="s">
        <v>249</v>
      </c>
      <c r="C273" s="168" t="s">
        <v>426</v>
      </c>
    </row>
    <row r="274" spans="1:3" x14ac:dyDescent="0.2">
      <c r="A274" s="169">
        <v>264</v>
      </c>
      <c r="B274" s="165" t="s">
        <v>249</v>
      </c>
      <c r="C274" s="168" t="s">
        <v>426</v>
      </c>
    </row>
    <row r="275" spans="1:3" x14ac:dyDescent="0.2">
      <c r="A275" s="169">
        <v>265</v>
      </c>
      <c r="B275" s="165" t="s">
        <v>251</v>
      </c>
      <c r="C275" s="168" t="s">
        <v>427</v>
      </c>
    </row>
    <row r="276" spans="1:3" x14ac:dyDescent="0.2">
      <c r="A276" s="169">
        <v>266</v>
      </c>
      <c r="B276" s="165" t="s">
        <v>251</v>
      </c>
      <c r="C276" s="168" t="s">
        <v>427</v>
      </c>
    </row>
    <row r="277" spans="1:3" x14ac:dyDescent="0.2">
      <c r="A277" s="169">
        <v>267</v>
      </c>
      <c r="B277" s="165" t="s">
        <v>251</v>
      </c>
      <c r="C277" s="168" t="s">
        <v>427</v>
      </c>
    </row>
    <row r="278" spans="1:3" x14ac:dyDescent="0.2">
      <c r="A278" s="169">
        <v>268</v>
      </c>
      <c r="B278" s="165" t="s">
        <v>251</v>
      </c>
      <c r="C278" s="168" t="s">
        <v>427</v>
      </c>
    </row>
    <row r="279" spans="1:3" x14ac:dyDescent="0.2">
      <c r="A279" s="169">
        <v>269</v>
      </c>
      <c r="B279" s="165" t="s">
        <v>251</v>
      </c>
      <c r="C279" s="168" t="s">
        <v>427</v>
      </c>
    </row>
    <row r="280" spans="1:3" x14ac:dyDescent="0.2">
      <c r="A280" s="169">
        <v>270</v>
      </c>
      <c r="B280" s="165" t="s">
        <v>251</v>
      </c>
      <c r="C280" s="168" t="s">
        <v>427</v>
      </c>
    </row>
    <row r="281" spans="1:3" x14ac:dyDescent="0.2">
      <c r="A281" s="169">
        <v>271</v>
      </c>
      <c r="B281" s="165" t="s">
        <v>251</v>
      </c>
      <c r="C281" s="168" t="s">
        <v>427</v>
      </c>
    </row>
    <row r="282" spans="1:3" x14ac:dyDescent="0.2">
      <c r="A282" s="169">
        <v>272</v>
      </c>
      <c r="B282" s="165" t="s">
        <v>251</v>
      </c>
      <c r="C282" s="168" t="s">
        <v>427</v>
      </c>
    </row>
    <row r="283" spans="1:3" x14ac:dyDescent="0.2">
      <c r="A283" s="169">
        <v>273</v>
      </c>
      <c r="B283" s="165" t="s">
        <v>251</v>
      </c>
      <c r="C283" s="168" t="s">
        <v>427</v>
      </c>
    </row>
    <row r="284" spans="1:3" x14ac:dyDescent="0.2">
      <c r="A284" s="169">
        <v>274</v>
      </c>
      <c r="B284" s="165" t="s">
        <v>251</v>
      </c>
      <c r="C284" s="168" t="s">
        <v>427</v>
      </c>
    </row>
    <row r="285" spans="1:3" x14ac:dyDescent="0.2">
      <c r="A285" s="169">
        <v>276</v>
      </c>
      <c r="B285" s="165" t="s">
        <v>251</v>
      </c>
      <c r="C285" s="168" t="s">
        <v>427</v>
      </c>
    </row>
    <row r="286" spans="1:3" x14ac:dyDescent="0.2">
      <c r="A286" s="169">
        <v>277</v>
      </c>
      <c r="B286" s="165" t="s">
        <v>252</v>
      </c>
      <c r="C286" s="168" t="s">
        <v>427</v>
      </c>
    </row>
    <row r="287" spans="1:3" x14ac:dyDescent="0.2">
      <c r="A287" s="169">
        <v>278</v>
      </c>
      <c r="B287" s="165" t="s">
        <v>253</v>
      </c>
      <c r="C287" s="168" t="s">
        <v>427</v>
      </c>
    </row>
    <row r="288" spans="1:3" x14ac:dyDescent="0.2">
      <c r="A288" s="169">
        <v>279</v>
      </c>
      <c r="B288" s="165" t="s">
        <v>254</v>
      </c>
      <c r="C288" s="168" t="s">
        <v>427</v>
      </c>
    </row>
    <row r="289" spans="1:3" x14ac:dyDescent="0.2">
      <c r="A289" s="169">
        <v>280</v>
      </c>
      <c r="B289" s="165" t="s">
        <v>255</v>
      </c>
      <c r="C289" s="168" t="s">
        <v>427</v>
      </c>
    </row>
    <row r="290" spans="1:3" x14ac:dyDescent="0.2">
      <c r="A290" s="169">
        <v>281</v>
      </c>
      <c r="B290" s="165" t="s">
        <v>256</v>
      </c>
      <c r="C290" s="168" t="s">
        <v>426</v>
      </c>
    </row>
    <row r="291" spans="1:3" x14ac:dyDescent="0.2">
      <c r="A291" s="169">
        <v>283</v>
      </c>
      <c r="B291" s="165" t="s">
        <v>257</v>
      </c>
      <c r="C291" s="168" t="s">
        <v>426</v>
      </c>
    </row>
    <row r="292" spans="1:3" x14ac:dyDescent="0.2">
      <c r="A292" s="169">
        <v>284</v>
      </c>
      <c r="B292" s="165" t="s">
        <v>199</v>
      </c>
      <c r="C292" s="168" t="s">
        <v>427</v>
      </c>
    </row>
    <row r="293" spans="1:3" x14ac:dyDescent="0.2">
      <c r="A293" s="169">
        <v>285</v>
      </c>
      <c r="B293" s="165" t="s">
        <v>199</v>
      </c>
      <c r="C293" s="168" t="s">
        <v>427</v>
      </c>
    </row>
    <row r="294" spans="1:3" x14ac:dyDescent="0.2">
      <c r="A294" s="169">
        <v>286</v>
      </c>
      <c r="B294" s="165" t="s">
        <v>258</v>
      </c>
      <c r="C294" s="168" t="s">
        <v>427</v>
      </c>
    </row>
    <row r="295" spans="1:3" x14ac:dyDescent="0.2">
      <c r="A295" s="169">
        <v>287</v>
      </c>
      <c r="B295" s="165" t="s">
        <v>259</v>
      </c>
      <c r="C295" s="168" t="s">
        <v>427</v>
      </c>
    </row>
    <row r="296" spans="1:3" x14ac:dyDescent="0.2">
      <c r="A296" s="169">
        <v>288</v>
      </c>
      <c r="B296" s="165" t="s">
        <v>260</v>
      </c>
      <c r="C296" s="168" t="s">
        <v>427</v>
      </c>
    </row>
    <row r="297" spans="1:3" x14ac:dyDescent="0.2">
      <c r="A297" s="169">
        <v>289</v>
      </c>
      <c r="B297" s="165" t="s">
        <v>260</v>
      </c>
      <c r="C297" s="168" t="s">
        <v>427</v>
      </c>
    </row>
    <row r="298" spans="1:3" x14ac:dyDescent="0.2">
      <c r="A298" s="169">
        <v>290</v>
      </c>
      <c r="B298" s="165" t="s">
        <v>260</v>
      </c>
      <c r="C298" s="168" t="s">
        <v>427</v>
      </c>
    </row>
    <row r="299" spans="1:3" x14ac:dyDescent="0.2">
      <c r="A299" s="169">
        <v>291</v>
      </c>
      <c r="B299" s="165" t="s">
        <v>260</v>
      </c>
      <c r="C299" s="168" t="s">
        <v>427</v>
      </c>
    </row>
    <row r="300" spans="1:3" x14ac:dyDescent="0.2">
      <c r="A300" s="169">
        <v>292</v>
      </c>
      <c r="B300" s="165" t="s">
        <v>260</v>
      </c>
      <c r="C300" s="168" t="s">
        <v>427</v>
      </c>
    </row>
    <row r="301" spans="1:3" x14ac:dyDescent="0.2">
      <c r="A301" s="169">
        <v>297</v>
      </c>
      <c r="B301" s="165" t="s">
        <v>260</v>
      </c>
      <c r="C301" s="168" t="s">
        <v>427</v>
      </c>
    </row>
    <row r="302" spans="1:3" x14ac:dyDescent="0.2">
      <c r="A302" s="169">
        <v>298</v>
      </c>
      <c r="B302" s="165" t="s">
        <v>260</v>
      </c>
      <c r="C302" s="168" t="s">
        <v>427</v>
      </c>
    </row>
    <row r="303" spans="1:3" x14ac:dyDescent="0.2">
      <c r="A303" s="169">
        <v>299</v>
      </c>
      <c r="B303" s="165" t="s">
        <v>260</v>
      </c>
      <c r="C303" s="168" t="s">
        <v>427</v>
      </c>
    </row>
    <row r="304" spans="1:3" x14ac:dyDescent="0.2">
      <c r="A304" s="169">
        <v>300</v>
      </c>
      <c r="B304" s="165" t="s">
        <v>261</v>
      </c>
      <c r="C304" s="168" t="s">
        <v>426</v>
      </c>
    </row>
    <row r="305" spans="1:3" x14ac:dyDescent="0.2">
      <c r="A305" s="169">
        <v>301</v>
      </c>
      <c r="B305" s="165" t="s">
        <v>262</v>
      </c>
      <c r="C305" s="168" t="s">
        <v>426</v>
      </c>
    </row>
    <row r="306" spans="1:3" x14ac:dyDescent="0.2">
      <c r="A306" s="169">
        <v>302</v>
      </c>
      <c r="B306" s="165" t="s">
        <v>263</v>
      </c>
      <c r="C306" s="168" t="s">
        <v>426</v>
      </c>
    </row>
    <row r="307" spans="1:3" x14ac:dyDescent="0.2">
      <c r="A307" s="169">
        <v>303</v>
      </c>
      <c r="B307" s="165" t="s">
        <v>260</v>
      </c>
      <c r="C307" s="168" t="s">
        <v>427</v>
      </c>
    </row>
    <row r="308" spans="1:3" x14ac:dyDescent="0.2">
      <c r="A308" s="169">
        <v>304</v>
      </c>
      <c r="B308" s="165" t="s">
        <v>260</v>
      </c>
      <c r="C308" s="168" t="s">
        <v>427</v>
      </c>
    </row>
    <row r="309" spans="1:3" x14ac:dyDescent="0.2">
      <c r="A309" s="169">
        <v>305</v>
      </c>
      <c r="B309" s="165" t="s">
        <v>264</v>
      </c>
      <c r="C309" s="168" t="s">
        <v>426</v>
      </c>
    </row>
    <row r="310" spans="1:3" x14ac:dyDescent="0.2">
      <c r="A310" s="169">
        <v>306</v>
      </c>
      <c r="B310" s="165" t="s">
        <v>264</v>
      </c>
      <c r="C310" s="168" t="s">
        <v>426</v>
      </c>
    </row>
    <row r="311" spans="1:3" x14ac:dyDescent="0.2">
      <c r="A311" s="169">
        <v>307</v>
      </c>
      <c r="B311" s="165" t="s">
        <v>264</v>
      </c>
      <c r="C311" s="168" t="s">
        <v>426</v>
      </c>
    </row>
    <row r="312" spans="1:3" x14ac:dyDescent="0.2">
      <c r="A312" s="169">
        <v>308</v>
      </c>
      <c r="B312" s="165" t="s">
        <v>264</v>
      </c>
      <c r="C312" s="168" t="s">
        <v>426</v>
      </c>
    </row>
    <row r="313" spans="1:3" x14ac:dyDescent="0.2">
      <c r="A313" s="169">
        <v>309</v>
      </c>
      <c r="B313" s="165" t="s">
        <v>265</v>
      </c>
      <c r="C313" s="168" t="s">
        <v>426</v>
      </c>
    </row>
    <row r="314" spans="1:3" x14ac:dyDescent="0.2">
      <c r="A314" s="169">
        <v>310</v>
      </c>
      <c r="B314" s="165" t="s">
        <v>266</v>
      </c>
      <c r="C314" s="168" t="s">
        <v>426</v>
      </c>
    </row>
    <row r="315" spans="1:3" x14ac:dyDescent="0.2">
      <c r="A315" s="169">
        <v>312</v>
      </c>
      <c r="B315" s="165" t="s">
        <v>267</v>
      </c>
      <c r="C315" s="168" t="s">
        <v>426</v>
      </c>
    </row>
    <row r="316" spans="1:3" x14ac:dyDescent="0.2">
      <c r="A316" s="169">
        <v>313</v>
      </c>
      <c r="B316" s="165" t="s">
        <v>268</v>
      </c>
      <c r="C316" s="168" t="s">
        <v>427</v>
      </c>
    </row>
    <row r="317" spans="1:3" x14ac:dyDescent="0.2">
      <c r="A317" s="169">
        <v>314</v>
      </c>
      <c r="B317" s="165" t="s">
        <v>269</v>
      </c>
      <c r="C317" s="168" t="s">
        <v>427</v>
      </c>
    </row>
    <row r="318" spans="1:3" x14ac:dyDescent="0.2">
      <c r="A318" s="169">
        <v>315</v>
      </c>
      <c r="B318" s="165" t="s">
        <v>270</v>
      </c>
      <c r="C318" s="168" t="s">
        <v>427</v>
      </c>
    </row>
    <row r="319" spans="1:3" x14ac:dyDescent="0.2">
      <c r="A319" s="169">
        <v>316</v>
      </c>
      <c r="B319" s="165" t="s">
        <v>271</v>
      </c>
      <c r="C319" s="168" t="s">
        <v>426</v>
      </c>
    </row>
    <row r="320" spans="1:3" x14ac:dyDescent="0.2">
      <c r="A320" s="169">
        <v>317</v>
      </c>
      <c r="B320" s="165" t="s">
        <v>271</v>
      </c>
      <c r="C320" s="168" t="s">
        <v>426</v>
      </c>
    </row>
    <row r="321" spans="1:3" x14ac:dyDescent="0.2">
      <c r="A321" s="169">
        <v>318</v>
      </c>
      <c r="B321" s="165" t="s">
        <v>271</v>
      </c>
      <c r="C321" s="168" t="s">
        <v>426</v>
      </c>
    </row>
    <row r="322" spans="1:3" x14ac:dyDescent="0.2">
      <c r="A322" s="169">
        <v>319</v>
      </c>
      <c r="B322" s="165" t="s">
        <v>272</v>
      </c>
      <c r="C322" s="168" t="s">
        <v>426</v>
      </c>
    </row>
    <row r="323" spans="1:3" x14ac:dyDescent="0.2">
      <c r="A323" s="169">
        <v>320</v>
      </c>
      <c r="B323" s="165" t="s">
        <v>271</v>
      </c>
      <c r="C323" s="168" t="s">
        <v>426</v>
      </c>
    </row>
    <row r="324" spans="1:3" x14ac:dyDescent="0.2">
      <c r="A324" s="169">
        <v>321</v>
      </c>
      <c r="B324" s="165" t="s">
        <v>271</v>
      </c>
      <c r="C324" s="168" t="s">
        <v>426</v>
      </c>
    </row>
    <row r="325" spans="1:3" x14ac:dyDescent="0.2">
      <c r="A325" s="169">
        <v>322</v>
      </c>
      <c r="B325" s="165" t="s">
        <v>271</v>
      </c>
      <c r="C325" s="168" t="s">
        <v>426</v>
      </c>
    </row>
    <row r="326" spans="1:3" x14ac:dyDescent="0.2">
      <c r="A326" s="169">
        <v>323</v>
      </c>
      <c r="B326" s="165" t="s">
        <v>271</v>
      </c>
      <c r="C326" s="168" t="s">
        <v>426</v>
      </c>
    </row>
    <row r="327" spans="1:3" x14ac:dyDescent="0.2">
      <c r="A327" s="169">
        <v>324</v>
      </c>
      <c r="B327" s="165" t="s">
        <v>273</v>
      </c>
      <c r="C327" s="168" t="s">
        <v>426</v>
      </c>
    </row>
    <row r="328" spans="1:3" x14ac:dyDescent="0.2">
      <c r="A328" s="169">
        <v>325</v>
      </c>
      <c r="B328" s="165" t="s">
        <v>274</v>
      </c>
      <c r="C328" s="168" t="s">
        <v>426</v>
      </c>
    </row>
    <row r="329" spans="1:3" x14ac:dyDescent="0.2">
      <c r="A329" s="169">
        <v>326</v>
      </c>
      <c r="B329" s="165" t="s">
        <v>274</v>
      </c>
      <c r="C329" s="168" t="s">
        <v>426</v>
      </c>
    </row>
    <row r="330" spans="1:3" x14ac:dyDescent="0.2">
      <c r="A330" s="169">
        <v>327</v>
      </c>
      <c r="B330" s="165" t="s">
        <v>274</v>
      </c>
      <c r="C330" s="168" t="s">
        <v>426</v>
      </c>
    </row>
    <row r="331" spans="1:3" x14ac:dyDescent="0.2">
      <c r="A331" s="169">
        <v>328</v>
      </c>
      <c r="B331" s="165" t="s">
        <v>274</v>
      </c>
      <c r="C331" s="168" t="s">
        <v>426</v>
      </c>
    </row>
    <row r="332" spans="1:3" x14ac:dyDescent="0.2">
      <c r="A332" s="169">
        <v>329</v>
      </c>
      <c r="B332" s="165" t="s">
        <v>274</v>
      </c>
      <c r="C332" s="168" t="s">
        <v>426</v>
      </c>
    </row>
    <row r="333" spans="1:3" x14ac:dyDescent="0.2">
      <c r="A333" s="169">
        <v>330</v>
      </c>
      <c r="B333" s="165" t="s">
        <v>274</v>
      </c>
      <c r="C333" s="168" t="s">
        <v>426</v>
      </c>
    </row>
    <row r="334" spans="1:3" x14ac:dyDescent="0.2">
      <c r="A334" s="169">
        <v>331</v>
      </c>
      <c r="B334" s="165" t="s">
        <v>274</v>
      </c>
      <c r="C334" s="168" t="s">
        <v>426</v>
      </c>
    </row>
    <row r="335" spans="1:3" x14ac:dyDescent="0.2">
      <c r="A335" s="169">
        <v>332</v>
      </c>
      <c r="B335" s="165" t="s">
        <v>274</v>
      </c>
      <c r="C335" s="168" t="s">
        <v>427</v>
      </c>
    </row>
    <row r="336" spans="1:3" x14ac:dyDescent="0.2">
      <c r="A336" s="169">
        <v>334</v>
      </c>
      <c r="B336" s="165" t="s">
        <v>275</v>
      </c>
      <c r="C336" s="168" t="s">
        <v>426</v>
      </c>
    </row>
    <row r="337" spans="1:3" x14ac:dyDescent="0.2">
      <c r="A337" s="169">
        <v>335</v>
      </c>
      <c r="B337" s="165" t="s">
        <v>276</v>
      </c>
      <c r="C337" s="168" t="s">
        <v>426</v>
      </c>
    </row>
    <row r="338" spans="1:3" x14ac:dyDescent="0.2">
      <c r="A338" s="169">
        <v>336</v>
      </c>
      <c r="B338" s="165" t="s">
        <v>277</v>
      </c>
      <c r="C338" s="168" t="s">
        <v>427</v>
      </c>
    </row>
    <row r="339" spans="1:3" x14ac:dyDescent="0.2">
      <c r="A339" s="169">
        <v>337</v>
      </c>
      <c r="B339" s="165" t="s">
        <v>277</v>
      </c>
      <c r="C339" s="168" t="s">
        <v>427</v>
      </c>
    </row>
    <row r="340" spans="1:3" x14ac:dyDescent="0.2">
      <c r="A340" s="169">
        <v>338</v>
      </c>
      <c r="B340" s="165" t="s">
        <v>278</v>
      </c>
      <c r="C340" s="168" t="s">
        <v>426</v>
      </c>
    </row>
    <row r="341" spans="1:3" x14ac:dyDescent="0.2">
      <c r="A341" s="169">
        <v>339</v>
      </c>
      <c r="B341" s="165" t="s">
        <v>279</v>
      </c>
      <c r="C341" s="168" t="s">
        <v>427</v>
      </c>
    </row>
    <row r="342" spans="1:3" x14ac:dyDescent="0.2">
      <c r="A342" s="169">
        <v>340</v>
      </c>
      <c r="B342" s="165" t="s">
        <v>279</v>
      </c>
      <c r="C342" s="168" t="s">
        <v>427</v>
      </c>
    </row>
    <row r="343" spans="1:3" x14ac:dyDescent="0.2">
      <c r="A343" s="169">
        <v>341</v>
      </c>
      <c r="B343" s="165" t="s">
        <v>279</v>
      </c>
      <c r="C343" s="168" t="s">
        <v>427</v>
      </c>
    </row>
    <row r="344" spans="1:3" x14ac:dyDescent="0.2">
      <c r="A344" s="169">
        <v>342</v>
      </c>
      <c r="B344" s="165" t="s">
        <v>280</v>
      </c>
      <c r="C344" s="168" t="s">
        <v>426</v>
      </c>
    </row>
    <row r="345" spans="1:3" x14ac:dyDescent="0.2">
      <c r="A345" s="169">
        <v>343</v>
      </c>
      <c r="B345" s="165" t="s">
        <v>281</v>
      </c>
      <c r="C345" s="168" t="s">
        <v>426</v>
      </c>
    </row>
    <row r="346" spans="1:3" x14ac:dyDescent="0.2">
      <c r="A346" s="169">
        <v>344</v>
      </c>
      <c r="B346" s="165" t="s">
        <v>282</v>
      </c>
      <c r="C346" s="168" t="s">
        <v>426</v>
      </c>
    </row>
    <row r="347" spans="1:3" x14ac:dyDescent="0.2">
      <c r="A347" s="169">
        <v>344</v>
      </c>
      <c r="B347" s="165" t="s">
        <v>282</v>
      </c>
      <c r="C347" s="168" t="s">
        <v>427</v>
      </c>
    </row>
    <row r="348" spans="1:3" x14ac:dyDescent="0.2">
      <c r="A348" s="169">
        <v>345</v>
      </c>
      <c r="B348" s="165" t="s">
        <v>283</v>
      </c>
      <c r="C348" s="168" t="s">
        <v>426</v>
      </c>
    </row>
    <row r="349" spans="1:3" x14ac:dyDescent="0.2">
      <c r="A349" s="169">
        <v>346</v>
      </c>
      <c r="B349" s="165" t="s">
        <v>284</v>
      </c>
      <c r="C349" s="168" t="s">
        <v>427</v>
      </c>
    </row>
    <row r="350" spans="1:3" x14ac:dyDescent="0.2">
      <c r="A350" s="169">
        <v>347</v>
      </c>
      <c r="B350" s="165" t="s">
        <v>285</v>
      </c>
      <c r="C350" s="168" t="s">
        <v>427</v>
      </c>
    </row>
    <row r="351" spans="1:3" x14ac:dyDescent="0.2">
      <c r="A351" s="169">
        <v>348</v>
      </c>
      <c r="B351" s="165" t="s">
        <v>285</v>
      </c>
      <c r="C351" s="168" t="s">
        <v>427</v>
      </c>
    </row>
    <row r="352" spans="1:3" x14ac:dyDescent="0.2">
      <c r="A352" s="169">
        <v>349</v>
      </c>
      <c r="B352" s="165" t="s">
        <v>231</v>
      </c>
      <c r="C352" s="168" t="s">
        <v>426</v>
      </c>
    </row>
    <row r="353" spans="1:3" x14ac:dyDescent="0.2">
      <c r="A353" s="169">
        <v>350</v>
      </c>
      <c r="B353" s="165" t="s">
        <v>286</v>
      </c>
      <c r="C353" s="168" t="s">
        <v>427</v>
      </c>
    </row>
    <row r="354" spans="1:3" x14ac:dyDescent="0.2">
      <c r="A354" s="169">
        <v>351</v>
      </c>
      <c r="B354" s="165" t="s">
        <v>287</v>
      </c>
      <c r="C354" s="168" t="s">
        <v>426</v>
      </c>
    </row>
    <row r="355" spans="1:3" x14ac:dyDescent="0.2">
      <c r="A355" s="169">
        <v>352</v>
      </c>
      <c r="B355" s="165" t="s">
        <v>288</v>
      </c>
      <c r="C355" s="168" t="s">
        <v>426</v>
      </c>
    </row>
    <row r="356" spans="1:3" x14ac:dyDescent="0.2">
      <c r="A356" s="169">
        <v>353</v>
      </c>
      <c r="B356" s="165" t="s">
        <v>289</v>
      </c>
      <c r="C356" s="168" t="s">
        <v>426</v>
      </c>
    </row>
    <row r="357" spans="1:3" x14ac:dyDescent="0.2">
      <c r="A357" s="169">
        <v>354</v>
      </c>
      <c r="B357" s="165" t="s">
        <v>206</v>
      </c>
      <c r="C357" s="168" t="s">
        <v>427</v>
      </c>
    </row>
    <row r="358" spans="1:3" x14ac:dyDescent="0.2">
      <c r="A358" s="169">
        <v>355</v>
      </c>
      <c r="B358" s="165" t="s">
        <v>290</v>
      </c>
      <c r="C358" s="168" t="s">
        <v>426</v>
      </c>
    </row>
    <row r="359" spans="1:3" x14ac:dyDescent="0.2">
      <c r="A359" s="169">
        <v>357</v>
      </c>
      <c r="B359" s="165" t="s">
        <v>291</v>
      </c>
      <c r="C359" s="168" t="s">
        <v>427</v>
      </c>
    </row>
    <row r="360" spans="1:3" x14ac:dyDescent="0.2">
      <c r="A360" s="169">
        <v>358</v>
      </c>
      <c r="B360" s="165" t="s">
        <v>291</v>
      </c>
      <c r="C360" s="168" t="s">
        <v>427</v>
      </c>
    </row>
    <row r="361" spans="1:3" x14ac:dyDescent="0.2">
      <c r="A361" s="169">
        <v>359</v>
      </c>
      <c r="B361" s="165" t="s">
        <v>291</v>
      </c>
      <c r="C361" s="168" t="s">
        <v>427</v>
      </c>
    </row>
    <row r="362" spans="1:3" x14ac:dyDescent="0.2">
      <c r="A362" s="169">
        <v>360</v>
      </c>
      <c r="B362" s="165" t="s">
        <v>291</v>
      </c>
      <c r="C362" s="168" t="s">
        <v>427</v>
      </c>
    </row>
    <row r="363" spans="1:3" x14ac:dyDescent="0.2">
      <c r="A363" s="169">
        <v>361</v>
      </c>
      <c r="B363" s="165" t="s">
        <v>291</v>
      </c>
      <c r="C363" s="168" t="s">
        <v>427</v>
      </c>
    </row>
    <row r="364" spans="1:3" x14ac:dyDescent="0.2">
      <c r="A364" s="169">
        <v>362</v>
      </c>
      <c r="B364" s="165" t="s">
        <v>291</v>
      </c>
      <c r="C364" s="168" t="s">
        <v>427</v>
      </c>
    </row>
    <row r="365" spans="1:3" x14ac:dyDescent="0.2">
      <c r="A365" s="169">
        <v>363</v>
      </c>
      <c r="B365" s="165" t="s">
        <v>291</v>
      </c>
      <c r="C365" s="168" t="s">
        <v>427</v>
      </c>
    </row>
    <row r="366" spans="1:3" x14ac:dyDescent="0.2">
      <c r="A366" s="169">
        <v>364</v>
      </c>
      <c r="B366" s="165" t="s">
        <v>291</v>
      </c>
      <c r="C366" s="168" t="s">
        <v>427</v>
      </c>
    </row>
    <row r="367" spans="1:3" x14ac:dyDescent="0.2">
      <c r="A367" s="169">
        <v>365</v>
      </c>
      <c r="B367" s="165" t="s">
        <v>291</v>
      </c>
      <c r="C367" s="168" t="s">
        <v>427</v>
      </c>
    </row>
    <row r="368" spans="1:3" x14ac:dyDescent="0.2">
      <c r="A368" s="169">
        <v>366</v>
      </c>
      <c r="B368" s="165" t="s">
        <v>291</v>
      </c>
      <c r="C368" s="168" t="s">
        <v>427</v>
      </c>
    </row>
    <row r="369" spans="1:3" x14ac:dyDescent="0.2">
      <c r="A369" s="169">
        <v>367</v>
      </c>
      <c r="B369" s="165" t="s">
        <v>291</v>
      </c>
      <c r="C369" s="168" t="s">
        <v>427</v>
      </c>
    </row>
    <row r="370" spans="1:3" x14ac:dyDescent="0.2">
      <c r="A370" s="169">
        <v>368</v>
      </c>
      <c r="B370" s="165" t="s">
        <v>291</v>
      </c>
      <c r="C370" s="168" t="s">
        <v>427</v>
      </c>
    </row>
    <row r="371" spans="1:3" x14ac:dyDescent="0.2">
      <c r="A371" s="169">
        <v>369</v>
      </c>
      <c r="B371" s="165" t="s">
        <v>291</v>
      </c>
      <c r="C371" s="168" t="s">
        <v>427</v>
      </c>
    </row>
    <row r="372" spans="1:3" x14ac:dyDescent="0.2">
      <c r="A372" s="169">
        <v>370</v>
      </c>
      <c r="B372" s="165" t="s">
        <v>291</v>
      </c>
      <c r="C372" s="168" t="s">
        <v>427</v>
      </c>
    </row>
    <row r="373" spans="1:3" x14ac:dyDescent="0.2">
      <c r="A373" s="169">
        <v>371</v>
      </c>
      <c r="B373" s="165" t="s">
        <v>291</v>
      </c>
      <c r="C373" s="168" t="s">
        <v>427</v>
      </c>
    </row>
    <row r="374" spans="1:3" x14ac:dyDescent="0.2">
      <c r="A374" s="169">
        <v>372</v>
      </c>
      <c r="B374" s="165" t="s">
        <v>271</v>
      </c>
      <c r="C374" s="168" t="s">
        <v>426</v>
      </c>
    </row>
    <row r="375" spans="1:3" x14ac:dyDescent="0.2">
      <c r="A375" s="169">
        <v>373</v>
      </c>
      <c r="B375" s="165" t="s">
        <v>219</v>
      </c>
      <c r="C375" s="168" t="s">
        <v>426</v>
      </c>
    </row>
    <row r="376" spans="1:3" x14ac:dyDescent="0.2">
      <c r="A376" s="169">
        <v>374</v>
      </c>
      <c r="B376" s="165" t="s">
        <v>219</v>
      </c>
      <c r="C376" s="168" t="s">
        <v>426</v>
      </c>
    </row>
    <row r="377" spans="1:3" x14ac:dyDescent="0.2">
      <c r="A377" s="169">
        <v>375</v>
      </c>
      <c r="B377" s="165" t="s">
        <v>219</v>
      </c>
      <c r="C377" s="168" t="s">
        <v>426</v>
      </c>
    </row>
    <row r="378" spans="1:3" x14ac:dyDescent="0.2">
      <c r="A378" s="169">
        <v>376</v>
      </c>
      <c r="B378" s="165" t="s">
        <v>219</v>
      </c>
      <c r="C378" s="168" t="s">
        <v>426</v>
      </c>
    </row>
    <row r="379" spans="1:3" x14ac:dyDescent="0.2">
      <c r="A379" s="169">
        <v>377</v>
      </c>
      <c r="B379" s="165" t="s">
        <v>219</v>
      </c>
      <c r="C379" s="168" t="s">
        <v>426</v>
      </c>
    </row>
    <row r="380" spans="1:3" x14ac:dyDescent="0.2">
      <c r="A380" s="169">
        <v>378</v>
      </c>
      <c r="B380" s="165" t="s">
        <v>219</v>
      </c>
      <c r="C380" s="168" t="s">
        <v>426</v>
      </c>
    </row>
    <row r="381" spans="1:3" x14ac:dyDescent="0.2">
      <c r="A381" s="169">
        <v>380</v>
      </c>
      <c r="B381" s="165" t="s">
        <v>219</v>
      </c>
      <c r="C381" s="168" t="s">
        <v>426</v>
      </c>
    </row>
    <row r="382" spans="1:3" x14ac:dyDescent="0.2">
      <c r="A382" s="169">
        <v>381</v>
      </c>
      <c r="B382" s="165" t="s">
        <v>219</v>
      </c>
      <c r="C382" s="168" t="s">
        <v>426</v>
      </c>
    </row>
    <row r="383" spans="1:3" x14ac:dyDescent="0.2">
      <c r="A383" s="169">
        <v>382</v>
      </c>
      <c r="B383" s="165" t="s">
        <v>219</v>
      </c>
      <c r="C383" s="168" t="s">
        <v>426</v>
      </c>
    </row>
    <row r="384" spans="1:3" x14ac:dyDescent="0.2">
      <c r="A384" s="169">
        <v>384</v>
      </c>
      <c r="B384" s="165" t="s">
        <v>231</v>
      </c>
      <c r="C384" s="168" t="s">
        <v>426</v>
      </c>
    </row>
    <row r="385" spans="1:3" x14ac:dyDescent="0.2">
      <c r="A385" s="169">
        <v>385</v>
      </c>
      <c r="B385" s="165" t="s">
        <v>219</v>
      </c>
      <c r="C385" s="168" t="s">
        <v>427</v>
      </c>
    </row>
    <row r="386" spans="1:3" x14ac:dyDescent="0.2">
      <c r="A386" s="169">
        <v>386</v>
      </c>
      <c r="B386" s="165" t="s">
        <v>199</v>
      </c>
      <c r="C386" s="168" t="s">
        <v>427</v>
      </c>
    </row>
    <row r="387" spans="1:3" x14ac:dyDescent="0.2">
      <c r="A387" s="169">
        <v>387</v>
      </c>
      <c r="B387" s="165" t="s">
        <v>224</v>
      </c>
      <c r="C387" s="168" t="s">
        <v>427</v>
      </c>
    </row>
    <row r="388" spans="1:3" x14ac:dyDescent="0.2">
      <c r="A388" s="169">
        <v>388</v>
      </c>
      <c r="B388" s="165" t="s">
        <v>219</v>
      </c>
      <c r="C388" s="168" t="s">
        <v>427</v>
      </c>
    </row>
    <row r="389" spans="1:3" x14ac:dyDescent="0.2">
      <c r="A389" s="169">
        <v>389</v>
      </c>
      <c r="B389" s="165" t="s">
        <v>210</v>
      </c>
      <c r="C389" s="168" t="s">
        <v>427</v>
      </c>
    </row>
    <row r="390" spans="1:3" x14ac:dyDescent="0.2">
      <c r="A390" s="169">
        <v>390</v>
      </c>
      <c r="B390" s="165" t="s">
        <v>219</v>
      </c>
      <c r="C390" s="168" t="s">
        <v>426</v>
      </c>
    </row>
    <row r="391" spans="1:3" x14ac:dyDescent="0.2">
      <c r="A391" s="169">
        <v>391</v>
      </c>
      <c r="B391" s="165" t="s">
        <v>292</v>
      </c>
      <c r="C391" s="168" t="s">
        <v>427</v>
      </c>
    </row>
    <row r="392" spans="1:3" x14ac:dyDescent="0.2">
      <c r="A392" s="169">
        <v>392</v>
      </c>
      <c r="B392" s="165" t="s">
        <v>293</v>
      </c>
      <c r="C392" s="168" t="s">
        <v>426</v>
      </c>
    </row>
    <row r="393" spans="1:3" x14ac:dyDescent="0.2">
      <c r="A393" s="169">
        <v>393</v>
      </c>
      <c r="B393" s="165" t="s">
        <v>294</v>
      </c>
      <c r="C393" s="168" t="s">
        <v>426</v>
      </c>
    </row>
    <row r="394" spans="1:3" x14ac:dyDescent="0.2">
      <c r="A394" s="169">
        <v>394</v>
      </c>
      <c r="B394" s="165" t="s">
        <v>250</v>
      </c>
      <c r="C394" s="168" t="s">
        <v>426</v>
      </c>
    </row>
    <row r="395" spans="1:3" x14ac:dyDescent="0.2">
      <c r="A395" s="169">
        <v>395</v>
      </c>
      <c r="B395" s="165" t="s">
        <v>295</v>
      </c>
      <c r="C395" s="168" t="s">
        <v>426</v>
      </c>
    </row>
    <row r="396" spans="1:3" x14ac:dyDescent="0.2">
      <c r="A396" s="169">
        <v>396</v>
      </c>
      <c r="B396" s="165" t="s">
        <v>229</v>
      </c>
      <c r="C396" s="168" t="s">
        <v>426</v>
      </c>
    </row>
    <row r="397" spans="1:3" x14ac:dyDescent="0.2">
      <c r="A397" s="169">
        <v>397</v>
      </c>
      <c r="B397" s="165" t="s">
        <v>296</v>
      </c>
      <c r="C397" s="168" t="s">
        <v>426</v>
      </c>
    </row>
    <row r="398" spans="1:3" x14ac:dyDescent="0.2">
      <c r="A398" s="169">
        <v>398</v>
      </c>
      <c r="B398" s="165" t="s">
        <v>297</v>
      </c>
      <c r="C398" s="168" t="s">
        <v>426</v>
      </c>
    </row>
    <row r="399" spans="1:3" x14ac:dyDescent="0.2">
      <c r="A399" s="169">
        <v>399</v>
      </c>
      <c r="B399" s="165" t="s">
        <v>298</v>
      </c>
      <c r="C399" s="168" t="s">
        <v>427</v>
      </c>
    </row>
    <row r="400" spans="1:3" x14ac:dyDescent="0.2">
      <c r="A400" s="169">
        <v>400</v>
      </c>
      <c r="B400" s="165" t="s">
        <v>249</v>
      </c>
      <c r="C400" s="168" t="s">
        <v>426</v>
      </c>
    </row>
    <row r="401" spans="1:3" x14ac:dyDescent="0.2">
      <c r="A401" s="169">
        <v>401</v>
      </c>
      <c r="B401" s="165" t="s">
        <v>299</v>
      </c>
      <c r="C401" s="168" t="s">
        <v>427</v>
      </c>
    </row>
    <row r="402" spans="1:3" x14ac:dyDescent="0.2">
      <c r="A402" s="169">
        <v>403</v>
      </c>
      <c r="B402" s="165" t="s">
        <v>205</v>
      </c>
      <c r="C402" s="168" t="s">
        <v>426</v>
      </c>
    </row>
    <row r="403" spans="1:3" x14ac:dyDescent="0.2">
      <c r="A403" s="169">
        <v>404</v>
      </c>
      <c r="B403" s="165" t="s">
        <v>300</v>
      </c>
      <c r="C403" s="168" t="s">
        <v>426</v>
      </c>
    </row>
    <row r="404" spans="1:3" x14ac:dyDescent="0.2">
      <c r="A404" s="169">
        <v>405</v>
      </c>
      <c r="B404" s="165" t="s">
        <v>301</v>
      </c>
      <c r="C404" s="168" t="s">
        <v>427</v>
      </c>
    </row>
    <row r="405" spans="1:3" x14ac:dyDescent="0.2">
      <c r="A405" s="169">
        <v>406</v>
      </c>
      <c r="B405" s="165" t="s">
        <v>302</v>
      </c>
      <c r="C405" s="168" t="s">
        <v>427</v>
      </c>
    </row>
    <row r="406" spans="1:3" x14ac:dyDescent="0.2">
      <c r="A406" s="169">
        <v>407</v>
      </c>
      <c r="B406" s="165" t="s">
        <v>303</v>
      </c>
      <c r="C406" s="168" t="s">
        <v>427</v>
      </c>
    </row>
    <row r="407" spans="1:3" x14ac:dyDescent="0.2">
      <c r="A407" s="169">
        <v>408</v>
      </c>
      <c r="B407" s="165" t="s">
        <v>304</v>
      </c>
      <c r="C407" s="168" t="s">
        <v>427</v>
      </c>
    </row>
    <row r="408" spans="1:3" x14ac:dyDescent="0.2">
      <c r="A408" s="169">
        <v>409</v>
      </c>
      <c r="B408" s="165" t="s">
        <v>305</v>
      </c>
      <c r="C408" s="168" t="s">
        <v>427</v>
      </c>
    </row>
    <row r="409" spans="1:3" x14ac:dyDescent="0.2">
      <c r="A409" s="169">
        <v>410</v>
      </c>
      <c r="B409" s="165" t="s">
        <v>306</v>
      </c>
      <c r="C409" s="168" t="s">
        <v>427</v>
      </c>
    </row>
    <row r="410" spans="1:3" x14ac:dyDescent="0.2">
      <c r="A410" s="169">
        <v>411</v>
      </c>
      <c r="B410" s="165" t="s">
        <v>307</v>
      </c>
      <c r="C410" s="168" t="s">
        <v>427</v>
      </c>
    </row>
    <row r="411" spans="1:3" x14ac:dyDescent="0.2">
      <c r="A411" s="169">
        <v>412</v>
      </c>
      <c r="B411" s="165" t="s">
        <v>308</v>
      </c>
      <c r="C411" s="168" t="s">
        <v>427</v>
      </c>
    </row>
    <row r="412" spans="1:3" x14ac:dyDescent="0.2">
      <c r="A412" s="169">
        <v>413</v>
      </c>
      <c r="B412" s="165" t="s">
        <v>309</v>
      </c>
      <c r="C412" s="168" t="s">
        <v>427</v>
      </c>
    </row>
    <row r="413" spans="1:3" x14ac:dyDescent="0.2">
      <c r="A413" s="169">
        <v>414</v>
      </c>
      <c r="B413" s="165" t="s">
        <v>310</v>
      </c>
      <c r="C413" s="168" t="s">
        <v>427</v>
      </c>
    </row>
    <row r="414" spans="1:3" x14ac:dyDescent="0.2">
      <c r="A414" s="169">
        <v>415</v>
      </c>
      <c r="B414" s="165" t="s">
        <v>311</v>
      </c>
      <c r="C414" s="168" t="s">
        <v>427</v>
      </c>
    </row>
    <row r="415" spans="1:3" x14ac:dyDescent="0.2">
      <c r="A415" s="169">
        <v>416</v>
      </c>
      <c r="B415" s="165" t="s">
        <v>312</v>
      </c>
      <c r="C415" s="168" t="s">
        <v>427</v>
      </c>
    </row>
    <row r="416" spans="1:3" x14ac:dyDescent="0.2">
      <c r="A416" s="169">
        <v>417</v>
      </c>
      <c r="B416" s="165" t="s">
        <v>313</v>
      </c>
      <c r="C416" s="168" t="s">
        <v>427</v>
      </c>
    </row>
    <row r="417" spans="1:3" x14ac:dyDescent="0.2">
      <c r="A417" s="169">
        <v>418</v>
      </c>
      <c r="B417" s="165" t="s">
        <v>314</v>
      </c>
      <c r="C417" s="168" t="s">
        <v>427</v>
      </c>
    </row>
    <row r="418" spans="1:3" x14ac:dyDescent="0.2">
      <c r="A418" s="169">
        <v>419</v>
      </c>
      <c r="B418" s="165" t="s">
        <v>315</v>
      </c>
      <c r="C418" s="168" t="s">
        <v>427</v>
      </c>
    </row>
    <row r="419" spans="1:3" x14ac:dyDescent="0.2">
      <c r="A419" s="169">
        <v>420</v>
      </c>
      <c r="B419" s="165" t="s">
        <v>316</v>
      </c>
      <c r="C419" s="168" t="s">
        <v>427</v>
      </c>
    </row>
    <row r="420" spans="1:3" x14ac:dyDescent="0.2">
      <c r="A420" s="169">
        <v>421</v>
      </c>
      <c r="B420" s="165" t="s">
        <v>317</v>
      </c>
      <c r="C420" s="168" t="s">
        <v>427</v>
      </c>
    </row>
    <row r="421" spans="1:3" x14ac:dyDescent="0.2">
      <c r="A421" s="169">
        <v>422</v>
      </c>
      <c r="B421" s="165" t="s">
        <v>318</v>
      </c>
      <c r="C421" s="168" t="s">
        <v>427</v>
      </c>
    </row>
    <row r="422" spans="1:3" x14ac:dyDescent="0.2">
      <c r="A422" s="169">
        <v>423</v>
      </c>
      <c r="B422" s="165" t="s">
        <v>319</v>
      </c>
      <c r="C422" s="168" t="s">
        <v>427</v>
      </c>
    </row>
    <row r="423" spans="1:3" x14ac:dyDescent="0.2">
      <c r="A423" s="169">
        <v>424</v>
      </c>
      <c r="B423" s="165" t="s">
        <v>320</v>
      </c>
      <c r="C423" s="168" t="s">
        <v>427</v>
      </c>
    </row>
    <row r="424" spans="1:3" x14ac:dyDescent="0.2">
      <c r="A424" s="169">
        <v>425</v>
      </c>
      <c r="B424" s="165" t="s">
        <v>321</v>
      </c>
      <c r="C424" s="168" t="s">
        <v>426</v>
      </c>
    </row>
    <row r="425" spans="1:3" x14ac:dyDescent="0.2">
      <c r="A425" s="169">
        <v>426</v>
      </c>
      <c r="B425" s="165" t="s">
        <v>231</v>
      </c>
      <c r="C425" s="168" t="s">
        <v>426</v>
      </c>
    </row>
    <row r="426" spans="1:3" x14ac:dyDescent="0.2">
      <c r="A426" s="169">
        <v>427</v>
      </c>
      <c r="B426" s="165" t="s">
        <v>322</v>
      </c>
      <c r="C426" s="168" t="s">
        <v>426</v>
      </c>
    </row>
    <row r="427" spans="1:3" x14ac:dyDescent="0.2">
      <c r="A427" s="169">
        <v>428</v>
      </c>
      <c r="B427" s="165" t="s">
        <v>323</v>
      </c>
      <c r="C427" s="168" t="s">
        <v>422</v>
      </c>
    </row>
    <row r="428" spans="1:3" x14ac:dyDescent="0.2">
      <c r="A428" s="169">
        <v>429</v>
      </c>
      <c r="B428" s="165" t="s">
        <v>324</v>
      </c>
      <c r="C428" s="168" t="s">
        <v>422</v>
      </c>
    </row>
    <row r="429" spans="1:3" x14ac:dyDescent="0.2">
      <c r="A429" s="169">
        <v>430</v>
      </c>
      <c r="B429" s="165" t="s">
        <v>325</v>
      </c>
      <c r="C429" s="168" t="s">
        <v>422</v>
      </c>
    </row>
    <row r="430" spans="1:3" x14ac:dyDescent="0.2">
      <c r="A430" s="169">
        <v>431</v>
      </c>
      <c r="B430" s="165" t="s">
        <v>326</v>
      </c>
      <c r="C430" s="168" t="s">
        <v>422</v>
      </c>
    </row>
    <row r="431" spans="1:3" x14ac:dyDescent="0.2">
      <c r="A431" s="169">
        <v>432</v>
      </c>
      <c r="B431" s="165" t="s">
        <v>231</v>
      </c>
      <c r="C431" s="168" t="s">
        <v>426</v>
      </c>
    </row>
    <row r="432" spans="1:3" x14ac:dyDescent="0.2">
      <c r="A432" s="169">
        <v>434</v>
      </c>
      <c r="B432" s="165" t="s">
        <v>327</v>
      </c>
      <c r="C432" s="168" t="s">
        <v>427</v>
      </c>
    </row>
    <row r="433" spans="1:3" x14ac:dyDescent="0.2">
      <c r="A433" s="169">
        <v>435</v>
      </c>
      <c r="B433" s="165" t="s">
        <v>328</v>
      </c>
      <c r="C433" s="168" t="s">
        <v>426</v>
      </c>
    </row>
    <row r="434" spans="1:3" x14ac:dyDescent="0.2">
      <c r="A434" s="169">
        <v>436</v>
      </c>
      <c r="B434" s="165" t="s">
        <v>329</v>
      </c>
      <c r="C434" s="168" t="s">
        <v>426</v>
      </c>
    </row>
    <row r="435" spans="1:3" x14ac:dyDescent="0.2">
      <c r="A435" s="169">
        <v>437</v>
      </c>
      <c r="B435" s="165" t="s">
        <v>330</v>
      </c>
      <c r="C435" s="168" t="s">
        <v>426</v>
      </c>
    </row>
    <row r="436" spans="1:3" x14ac:dyDescent="0.2">
      <c r="A436" s="169">
        <v>439</v>
      </c>
      <c r="B436" s="165" t="s">
        <v>331</v>
      </c>
      <c r="C436" s="168" t="s">
        <v>426</v>
      </c>
    </row>
    <row r="437" spans="1:3" x14ac:dyDescent="0.2">
      <c r="A437" s="169">
        <v>440</v>
      </c>
      <c r="B437" s="165" t="s">
        <v>332</v>
      </c>
      <c r="C437" s="168" t="s">
        <v>426</v>
      </c>
    </row>
    <row r="438" spans="1:3" x14ac:dyDescent="0.2">
      <c r="A438" s="169">
        <v>441</v>
      </c>
      <c r="B438" s="165" t="s">
        <v>235</v>
      </c>
      <c r="C438" s="168" t="s">
        <v>426</v>
      </c>
    </row>
    <row r="439" spans="1:3" x14ac:dyDescent="0.2">
      <c r="A439" s="169">
        <v>442</v>
      </c>
      <c r="B439" s="165" t="s">
        <v>231</v>
      </c>
      <c r="C439" s="168" t="s">
        <v>427</v>
      </c>
    </row>
    <row r="440" spans="1:3" x14ac:dyDescent="0.2">
      <c r="A440" s="169">
        <v>443</v>
      </c>
      <c r="B440" s="165" t="s">
        <v>271</v>
      </c>
      <c r="C440" s="168" t="s">
        <v>426</v>
      </c>
    </row>
    <row r="441" spans="1:3" x14ac:dyDescent="0.2">
      <c r="A441" s="169">
        <v>444</v>
      </c>
      <c r="B441" s="165" t="s">
        <v>274</v>
      </c>
      <c r="C441" s="168" t="s">
        <v>426</v>
      </c>
    </row>
    <row r="442" spans="1:3" x14ac:dyDescent="0.2">
      <c r="A442" s="169">
        <v>444</v>
      </c>
      <c r="B442" s="165" t="s">
        <v>274</v>
      </c>
      <c r="C442" s="168" t="s">
        <v>427</v>
      </c>
    </row>
    <row r="443" spans="1:3" x14ac:dyDescent="0.2">
      <c r="A443" s="169">
        <v>445</v>
      </c>
      <c r="B443" s="165" t="s">
        <v>333</v>
      </c>
      <c r="C443" s="168" t="s">
        <v>426</v>
      </c>
    </row>
    <row r="444" spans="1:3" x14ac:dyDescent="0.2">
      <c r="A444" s="169">
        <v>446</v>
      </c>
      <c r="B444" s="165" t="s">
        <v>333</v>
      </c>
      <c r="C444" s="168" t="s">
        <v>426</v>
      </c>
    </row>
    <row r="445" spans="1:3" x14ac:dyDescent="0.2">
      <c r="A445" s="169">
        <v>447</v>
      </c>
      <c r="B445" s="165" t="s">
        <v>245</v>
      </c>
      <c r="C445" s="168" t="s">
        <v>426</v>
      </c>
    </row>
    <row r="446" spans="1:3" x14ac:dyDescent="0.2">
      <c r="A446" s="169">
        <v>448</v>
      </c>
      <c r="B446" s="165" t="s">
        <v>245</v>
      </c>
      <c r="C446" s="168" t="s">
        <v>426</v>
      </c>
    </row>
    <row r="447" spans="1:3" x14ac:dyDescent="0.2">
      <c r="A447" s="169">
        <v>449</v>
      </c>
      <c r="B447" s="165" t="s">
        <v>245</v>
      </c>
      <c r="C447" s="168" t="s">
        <v>426</v>
      </c>
    </row>
    <row r="448" spans="1:3" x14ac:dyDescent="0.2">
      <c r="A448" s="169">
        <v>450</v>
      </c>
      <c r="B448" s="165" t="s">
        <v>245</v>
      </c>
      <c r="C448" s="168" t="s">
        <v>426</v>
      </c>
    </row>
    <row r="449" spans="1:3" x14ac:dyDescent="0.2">
      <c r="A449" s="169">
        <v>451</v>
      </c>
      <c r="B449" s="165" t="s">
        <v>245</v>
      </c>
      <c r="C449" s="168" t="s">
        <v>426</v>
      </c>
    </row>
    <row r="450" spans="1:3" x14ac:dyDescent="0.2">
      <c r="A450" s="169">
        <v>452</v>
      </c>
      <c r="B450" s="165" t="s">
        <v>245</v>
      </c>
      <c r="C450" s="168" t="s">
        <v>426</v>
      </c>
    </row>
    <row r="451" spans="1:3" x14ac:dyDescent="0.2">
      <c r="A451" s="169">
        <v>453</v>
      </c>
      <c r="B451" s="165" t="s">
        <v>245</v>
      </c>
      <c r="C451" s="168" t="s">
        <v>426</v>
      </c>
    </row>
    <row r="452" spans="1:3" x14ac:dyDescent="0.2">
      <c r="A452" s="169">
        <v>454</v>
      </c>
      <c r="B452" s="165" t="s">
        <v>245</v>
      </c>
      <c r="C452" s="168" t="s">
        <v>426</v>
      </c>
    </row>
    <row r="453" spans="1:3" x14ac:dyDescent="0.2">
      <c r="A453" s="169">
        <v>455</v>
      </c>
      <c r="B453" s="165" t="s">
        <v>245</v>
      </c>
      <c r="C453" s="168" t="s">
        <v>426</v>
      </c>
    </row>
    <row r="454" spans="1:3" x14ac:dyDescent="0.2">
      <c r="A454" s="169">
        <v>456</v>
      </c>
      <c r="B454" s="165" t="s">
        <v>245</v>
      </c>
      <c r="C454" s="168" t="s">
        <v>426</v>
      </c>
    </row>
    <row r="455" spans="1:3" x14ac:dyDescent="0.2">
      <c r="A455" s="169">
        <v>459</v>
      </c>
      <c r="B455" s="165" t="s">
        <v>245</v>
      </c>
      <c r="C455" s="168" t="s">
        <v>426</v>
      </c>
    </row>
    <row r="456" spans="1:3" x14ac:dyDescent="0.2">
      <c r="A456" s="169">
        <v>460</v>
      </c>
      <c r="B456" s="165" t="s">
        <v>334</v>
      </c>
      <c r="C456" s="168" t="s">
        <v>427</v>
      </c>
    </row>
    <row r="457" spans="1:3" x14ac:dyDescent="0.2">
      <c r="A457" s="169">
        <v>461</v>
      </c>
      <c r="B457" s="165" t="s">
        <v>334</v>
      </c>
      <c r="C457" s="168" t="s">
        <v>427</v>
      </c>
    </row>
    <row r="458" spans="1:3" x14ac:dyDescent="0.2">
      <c r="A458" s="169">
        <v>462</v>
      </c>
      <c r="B458" s="165" t="s">
        <v>335</v>
      </c>
      <c r="C458" s="168" t="s">
        <v>427</v>
      </c>
    </row>
    <row r="459" spans="1:3" x14ac:dyDescent="0.2">
      <c r="A459" s="169">
        <v>463</v>
      </c>
      <c r="B459" s="165" t="s">
        <v>336</v>
      </c>
      <c r="C459" s="168" t="s">
        <v>427</v>
      </c>
    </row>
    <row r="460" spans="1:3" x14ac:dyDescent="0.2">
      <c r="A460" s="169">
        <v>464</v>
      </c>
      <c r="B460" s="165" t="s">
        <v>337</v>
      </c>
      <c r="C460" s="168" t="s">
        <v>426</v>
      </c>
    </row>
    <row r="461" spans="1:3" x14ac:dyDescent="0.2">
      <c r="A461" s="169">
        <v>465</v>
      </c>
      <c r="B461" s="165" t="s">
        <v>338</v>
      </c>
      <c r="C461" s="168" t="s">
        <v>426</v>
      </c>
    </row>
    <row r="462" spans="1:3" x14ac:dyDescent="0.2">
      <c r="A462" s="169">
        <v>466</v>
      </c>
      <c r="B462" s="165" t="s">
        <v>339</v>
      </c>
      <c r="C462" s="168" t="s">
        <v>426</v>
      </c>
    </row>
    <row r="463" spans="1:3" x14ac:dyDescent="0.2">
      <c r="A463" s="169">
        <v>467</v>
      </c>
      <c r="B463" s="165" t="s">
        <v>339</v>
      </c>
      <c r="C463" s="168" t="s">
        <v>426</v>
      </c>
    </row>
    <row r="464" spans="1:3" x14ac:dyDescent="0.2">
      <c r="A464" s="169">
        <v>468</v>
      </c>
      <c r="B464" s="165" t="s">
        <v>339</v>
      </c>
      <c r="C464" s="168" t="s">
        <v>426</v>
      </c>
    </row>
    <row r="465" spans="1:3" x14ac:dyDescent="0.2">
      <c r="A465" s="169">
        <v>469</v>
      </c>
      <c r="B465" s="165" t="s">
        <v>339</v>
      </c>
      <c r="C465" s="168" t="s">
        <v>426</v>
      </c>
    </row>
    <row r="466" spans="1:3" x14ac:dyDescent="0.2">
      <c r="A466" s="169">
        <v>470</v>
      </c>
      <c r="B466" s="165" t="s">
        <v>339</v>
      </c>
      <c r="C466" s="168" t="s">
        <v>426</v>
      </c>
    </row>
    <row r="467" spans="1:3" x14ac:dyDescent="0.2">
      <c r="A467" s="169">
        <v>473</v>
      </c>
      <c r="B467" s="165" t="s">
        <v>340</v>
      </c>
      <c r="C467" s="168" t="s">
        <v>426</v>
      </c>
    </row>
    <row r="468" spans="1:3" x14ac:dyDescent="0.2">
      <c r="A468" s="169">
        <v>474</v>
      </c>
      <c r="B468" s="165" t="s">
        <v>341</v>
      </c>
      <c r="C468" s="168" t="s">
        <v>427</v>
      </c>
    </row>
    <row r="469" spans="1:3" x14ac:dyDescent="0.2">
      <c r="A469" s="169">
        <v>475</v>
      </c>
      <c r="B469" s="165" t="s">
        <v>342</v>
      </c>
      <c r="C469" s="168" t="s">
        <v>426</v>
      </c>
    </row>
    <row r="470" spans="1:3" x14ac:dyDescent="0.2">
      <c r="A470" s="169">
        <v>476</v>
      </c>
      <c r="B470" s="165" t="s">
        <v>343</v>
      </c>
      <c r="C470" s="168" t="s">
        <v>427</v>
      </c>
    </row>
    <row r="471" spans="1:3" x14ac:dyDescent="0.2">
      <c r="A471" s="169">
        <v>477</v>
      </c>
      <c r="B471" s="165" t="s">
        <v>343</v>
      </c>
      <c r="C471" s="168" t="s">
        <v>427</v>
      </c>
    </row>
    <row r="472" spans="1:3" x14ac:dyDescent="0.2">
      <c r="A472" s="169">
        <v>478</v>
      </c>
      <c r="B472" s="165" t="s">
        <v>274</v>
      </c>
      <c r="C472" s="168" t="s">
        <v>426</v>
      </c>
    </row>
    <row r="473" spans="1:3" x14ac:dyDescent="0.2">
      <c r="A473" s="169">
        <v>479</v>
      </c>
      <c r="B473" s="165" t="s">
        <v>331</v>
      </c>
      <c r="C473" s="168" t="s">
        <v>426</v>
      </c>
    </row>
    <row r="474" spans="1:3" x14ac:dyDescent="0.2">
      <c r="A474" s="169">
        <v>480</v>
      </c>
      <c r="B474" s="165" t="s">
        <v>331</v>
      </c>
      <c r="C474" s="168" t="s">
        <v>426</v>
      </c>
    </row>
    <row r="475" spans="1:3" x14ac:dyDescent="0.2">
      <c r="A475" s="169">
        <v>481</v>
      </c>
      <c r="B475" s="165" t="s">
        <v>331</v>
      </c>
      <c r="C475" s="168" t="s">
        <v>426</v>
      </c>
    </row>
    <row r="476" spans="1:3" x14ac:dyDescent="0.2">
      <c r="A476" s="169">
        <v>482</v>
      </c>
      <c r="B476" s="165" t="s">
        <v>344</v>
      </c>
      <c r="C476" s="168" t="s">
        <v>423</v>
      </c>
    </row>
    <row r="477" spans="1:3" x14ac:dyDescent="0.2">
      <c r="A477" s="169">
        <v>483</v>
      </c>
      <c r="B477" s="165" t="s">
        <v>345</v>
      </c>
      <c r="C477" s="168" t="s">
        <v>423</v>
      </c>
    </row>
    <row r="478" spans="1:3" x14ac:dyDescent="0.2">
      <c r="A478" s="169">
        <v>484</v>
      </c>
      <c r="B478" s="165" t="s">
        <v>346</v>
      </c>
      <c r="C478" s="168" t="s">
        <v>423</v>
      </c>
    </row>
    <row r="479" spans="1:3" x14ac:dyDescent="0.2">
      <c r="A479" s="169">
        <v>485</v>
      </c>
      <c r="B479" s="165" t="s">
        <v>347</v>
      </c>
      <c r="C479" s="168" t="s">
        <v>423</v>
      </c>
    </row>
    <row r="480" spans="1:3" x14ac:dyDescent="0.2">
      <c r="A480" s="169">
        <v>486</v>
      </c>
      <c r="B480" s="165" t="s">
        <v>348</v>
      </c>
      <c r="C480" s="168" t="s">
        <v>423</v>
      </c>
    </row>
    <row r="481" spans="1:3" x14ac:dyDescent="0.2">
      <c r="A481" s="169">
        <v>487</v>
      </c>
      <c r="B481" s="165" t="s">
        <v>349</v>
      </c>
      <c r="C481" s="168" t="s">
        <v>423</v>
      </c>
    </row>
    <row r="482" spans="1:3" x14ac:dyDescent="0.2">
      <c r="A482" s="169">
        <v>488</v>
      </c>
      <c r="B482" s="165" t="s">
        <v>350</v>
      </c>
      <c r="C482" s="168" t="s">
        <v>423</v>
      </c>
    </row>
    <row r="483" spans="1:3" x14ac:dyDescent="0.2">
      <c r="A483" s="169">
        <v>489</v>
      </c>
      <c r="B483" s="165" t="s">
        <v>351</v>
      </c>
      <c r="C483" s="168" t="s">
        <v>423</v>
      </c>
    </row>
    <row r="484" spans="1:3" x14ac:dyDescent="0.2">
      <c r="A484" s="169">
        <v>490</v>
      </c>
      <c r="B484" s="165" t="s">
        <v>352</v>
      </c>
      <c r="C484" s="168" t="s">
        <v>423</v>
      </c>
    </row>
    <row r="485" spans="1:3" x14ac:dyDescent="0.2">
      <c r="A485" s="169">
        <v>491</v>
      </c>
      <c r="B485" s="165" t="s">
        <v>353</v>
      </c>
      <c r="C485" s="168" t="s">
        <v>423</v>
      </c>
    </row>
    <row r="486" spans="1:3" x14ac:dyDescent="0.2">
      <c r="A486" s="169">
        <v>492</v>
      </c>
      <c r="B486" s="165" t="s">
        <v>354</v>
      </c>
      <c r="C486" s="168" t="s">
        <v>423</v>
      </c>
    </row>
    <row r="487" spans="1:3" x14ac:dyDescent="0.2">
      <c r="A487" s="169">
        <v>493</v>
      </c>
      <c r="B487" s="165" t="s">
        <v>355</v>
      </c>
      <c r="C487" s="168" t="s">
        <v>423</v>
      </c>
    </row>
    <row r="488" spans="1:3" x14ac:dyDescent="0.2">
      <c r="A488" s="169">
        <v>494</v>
      </c>
      <c r="B488" s="165" t="s">
        <v>356</v>
      </c>
      <c r="C488" s="168" t="s">
        <v>423</v>
      </c>
    </row>
    <row r="489" spans="1:3" x14ac:dyDescent="0.2">
      <c r="A489" s="169">
        <v>495</v>
      </c>
      <c r="B489" s="165" t="s">
        <v>357</v>
      </c>
      <c r="C489" s="168" t="s">
        <v>423</v>
      </c>
    </row>
    <row r="490" spans="1:3" x14ac:dyDescent="0.2">
      <c r="A490" s="169">
        <v>496</v>
      </c>
      <c r="B490" s="165" t="s">
        <v>358</v>
      </c>
      <c r="C490" s="168" t="s">
        <v>423</v>
      </c>
    </row>
    <row r="491" spans="1:3" x14ac:dyDescent="0.2">
      <c r="A491" s="169">
        <v>497</v>
      </c>
      <c r="B491" s="165" t="s">
        <v>359</v>
      </c>
      <c r="C491" s="168" t="s">
        <v>423</v>
      </c>
    </row>
    <row r="492" spans="1:3" x14ac:dyDescent="0.2">
      <c r="A492" s="169">
        <v>498</v>
      </c>
      <c r="B492" s="165" t="s">
        <v>360</v>
      </c>
      <c r="C492" s="168" t="s">
        <v>423</v>
      </c>
    </row>
    <row r="493" spans="1:3" x14ac:dyDescent="0.2">
      <c r="A493" s="169">
        <v>701</v>
      </c>
      <c r="B493" s="165" t="s">
        <v>361</v>
      </c>
      <c r="C493" s="168" t="s">
        <v>427</v>
      </c>
    </row>
    <row r="494" spans="1:3" x14ac:dyDescent="0.2">
      <c r="A494" s="169">
        <v>702</v>
      </c>
      <c r="B494" s="165" t="s">
        <v>361</v>
      </c>
      <c r="C494" s="168" t="s">
        <v>427</v>
      </c>
    </row>
    <row r="495" spans="1:3" x14ac:dyDescent="0.2">
      <c r="A495" s="169">
        <v>703</v>
      </c>
      <c r="B495" s="165" t="s">
        <v>297</v>
      </c>
      <c r="C495" s="168" t="s">
        <v>427</v>
      </c>
    </row>
    <row r="496" spans="1:3" x14ac:dyDescent="0.2">
      <c r="A496" s="169">
        <v>704</v>
      </c>
      <c r="B496" s="165" t="s">
        <v>297</v>
      </c>
      <c r="C496" s="168" t="s">
        <v>427</v>
      </c>
    </row>
    <row r="497" spans="1:3" x14ac:dyDescent="0.2">
      <c r="A497" s="169">
        <v>705</v>
      </c>
      <c r="B497" s="165" t="s">
        <v>297</v>
      </c>
      <c r="C497" s="168" t="s">
        <v>427</v>
      </c>
    </row>
    <row r="498" spans="1:3" x14ac:dyDescent="0.2">
      <c r="A498" s="169">
        <v>706</v>
      </c>
      <c r="B498" s="165" t="s">
        <v>297</v>
      </c>
      <c r="C498" s="168" t="s">
        <v>427</v>
      </c>
    </row>
    <row r="499" spans="1:3" x14ac:dyDescent="0.2">
      <c r="A499" s="169">
        <v>707</v>
      </c>
      <c r="B499" s="165" t="s">
        <v>297</v>
      </c>
      <c r="C499" s="168" t="s">
        <v>427</v>
      </c>
    </row>
    <row r="500" spans="1:3" x14ac:dyDescent="0.2">
      <c r="A500" s="169">
        <v>708</v>
      </c>
      <c r="B500" s="165" t="s">
        <v>297</v>
      </c>
      <c r="C500" s="168" t="s">
        <v>427</v>
      </c>
    </row>
    <row r="501" spans="1:3" x14ac:dyDescent="0.2">
      <c r="A501" s="169">
        <v>709</v>
      </c>
      <c r="B501" s="165" t="s">
        <v>297</v>
      </c>
      <c r="C501" s="168" t="s">
        <v>427</v>
      </c>
    </row>
    <row r="502" spans="1:3" x14ac:dyDescent="0.2">
      <c r="A502" s="169">
        <v>710</v>
      </c>
      <c r="B502" s="165" t="s">
        <v>297</v>
      </c>
      <c r="C502" s="168" t="s">
        <v>427</v>
      </c>
    </row>
    <row r="503" spans="1:3" x14ac:dyDescent="0.2">
      <c r="A503" s="169">
        <v>711</v>
      </c>
      <c r="B503" s="165" t="s">
        <v>297</v>
      </c>
      <c r="C503" s="168" t="s">
        <v>427</v>
      </c>
    </row>
    <row r="504" spans="1:3" x14ac:dyDescent="0.2">
      <c r="A504" s="169">
        <v>712</v>
      </c>
      <c r="B504" s="165" t="s">
        <v>362</v>
      </c>
      <c r="C504" s="168" t="s">
        <v>427</v>
      </c>
    </row>
    <row r="505" spans="1:3" x14ac:dyDescent="0.2">
      <c r="A505" s="169">
        <v>713</v>
      </c>
      <c r="B505" s="165" t="s">
        <v>362</v>
      </c>
      <c r="C505" s="168" t="s">
        <v>427</v>
      </c>
    </row>
    <row r="506" spans="1:3" x14ac:dyDescent="0.2">
      <c r="A506" s="169">
        <v>714</v>
      </c>
      <c r="B506" s="165" t="s">
        <v>362</v>
      </c>
      <c r="C506" s="168" t="s">
        <v>427</v>
      </c>
    </row>
    <row r="507" spans="1:3" x14ac:dyDescent="0.2">
      <c r="A507" s="169">
        <v>715</v>
      </c>
      <c r="B507" s="165" t="s">
        <v>362</v>
      </c>
      <c r="C507" s="168" t="s">
        <v>427</v>
      </c>
    </row>
    <row r="508" spans="1:3" x14ac:dyDescent="0.2">
      <c r="A508" s="169">
        <v>716</v>
      </c>
      <c r="B508" s="165" t="s">
        <v>363</v>
      </c>
      <c r="C508" s="168" t="s">
        <v>427</v>
      </c>
    </row>
    <row r="509" spans="1:3" x14ac:dyDescent="0.2">
      <c r="A509" s="169">
        <v>717</v>
      </c>
      <c r="B509" s="165" t="s">
        <v>363</v>
      </c>
      <c r="C509" s="168" t="s">
        <v>427</v>
      </c>
    </row>
    <row r="510" spans="1:3" x14ac:dyDescent="0.2">
      <c r="A510" s="169">
        <v>718</v>
      </c>
      <c r="B510" s="165" t="s">
        <v>364</v>
      </c>
      <c r="C510" s="168" t="s">
        <v>427</v>
      </c>
    </row>
    <row r="511" spans="1:3" x14ac:dyDescent="0.2">
      <c r="A511" s="169">
        <v>719</v>
      </c>
      <c r="B511" s="165" t="s">
        <v>364</v>
      </c>
      <c r="C511" s="168" t="s">
        <v>427</v>
      </c>
    </row>
    <row r="512" spans="1:3" x14ac:dyDescent="0.2">
      <c r="A512" s="169">
        <v>720</v>
      </c>
      <c r="B512" s="165" t="s">
        <v>232</v>
      </c>
      <c r="C512" s="168" t="s">
        <v>426</v>
      </c>
    </row>
    <row r="513" spans="1:3" x14ac:dyDescent="0.2">
      <c r="A513" s="169">
        <v>721</v>
      </c>
      <c r="B513" s="165" t="s">
        <v>365</v>
      </c>
      <c r="C513" s="168" t="s">
        <v>426</v>
      </c>
    </row>
    <row r="514" spans="1:3" x14ac:dyDescent="0.2">
      <c r="A514" s="169">
        <v>722</v>
      </c>
      <c r="B514" s="165" t="s">
        <v>365</v>
      </c>
      <c r="C514" s="168" t="s">
        <v>426</v>
      </c>
    </row>
    <row r="515" spans="1:3" x14ac:dyDescent="0.2">
      <c r="A515" s="169">
        <v>723</v>
      </c>
      <c r="B515" s="165" t="s">
        <v>365</v>
      </c>
      <c r="C515" s="168" t="s">
        <v>426</v>
      </c>
    </row>
    <row r="516" spans="1:3" x14ac:dyDescent="0.2">
      <c r="A516" s="169">
        <v>724</v>
      </c>
      <c r="B516" s="165" t="s">
        <v>365</v>
      </c>
      <c r="C516" s="168" t="s">
        <v>426</v>
      </c>
    </row>
    <row r="517" spans="1:3" x14ac:dyDescent="0.2">
      <c r="A517" s="169">
        <v>725</v>
      </c>
      <c r="B517" s="165" t="s">
        <v>365</v>
      </c>
      <c r="C517" s="168" t="s">
        <v>426</v>
      </c>
    </row>
    <row r="518" spans="1:3" x14ac:dyDescent="0.2">
      <c r="A518" s="169">
        <v>726</v>
      </c>
      <c r="B518" s="165" t="s">
        <v>365</v>
      </c>
      <c r="C518" s="168" t="s">
        <v>426</v>
      </c>
    </row>
    <row r="519" spans="1:3" x14ac:dyDescent="0.2">
      <c r="A519" s="169">
        <v>727</v>
      </c>
      <c r="B519" s="165" t="s">
        <v>365</v>
      </c>
      <c r="C519" s="168" t="s">
        <v>426</v>
      </c>
    </row>
    <row r="520" spans="1:3" x14ac:dyDescent="0.2">
      <c r="A520" s="169">
        <v>728</v>
      </c>
      <c r="B520" s="165" t="s">
        <v>366</v>
      </c>
      <c r="C520" s="168" t="s">
        <v>426</v>
      </c>
    </row>
    <row r="521" spans="1:3" x14ac:dyDescent="0.2">
      <c r="A521" s="169">
        <v>729</v>
      </c>
      <c r="B521" s="165" t="s">
        <v>365</v>
      </c>
      <c r="C521" s="168" t="s">
        <v>426</v>
      </c>
    </row>
    <row r="522" spans="1:3" x14ac:dyDescent="0.2">
      <c r="A522" s="169">
        <v>730</v>
      </c>
      <c r="B522" s="165" t="s">
        <v>366</v>
      </c>
      <c r="C522" s="168" t="s">
        <v>426</v>
      </c>
    </row>
    <row r="523" spans="1:3" x14ac:dyDescent="0.2">
      <c r="A523" s="169">
        <v>731</v>
      </c>
      <c r="B523" s="165" t="s">
        <v>365</v>
      </c>
      <c r="C523" s="168" t="s">
        <v>426</v>
      </c>
    </row>
    <row r="524" spans="1:3" x14ac:dyDescent="0.2">
      <c r="A524" s="169">
        <v>732</v>
      </c>
      <c r="B524" s="165" t="s">
        <v>366</v>
      </c>
      <c r="C524" s="168" t="s">
        <v>426</v>
      </c>
    </row>
    <row r="525" spans="1:3" x14ac:dyDescent="0.2">
      <c r="A525" s="169">
        <v>733</v>
      </c>
      <c r="B525" s="165" t="s">
        <v>365</v>
      </c>
      <c r="C525" s="168" t="s">
        <v>426</v>
      </c>
    </row>
    <row r="526" spans="1:3" x14ac:dyDescent="0.2">
      <c r="A526" s="169">
        <v>734</v>
      </c>
      <c r="B526" s="165" t="s">
        <v>366</v>
      </c>
      <c r="C526" s="168" t="s">
        <v>426</v>
      </c>
    </row>
    <row r="527" spans="1:3" x14ac:dyDescent="0.2">
      <c r="A527" s="169">
        <v>735</v>
      </c>
      <c r="B527" s="165" t="s">
        <v>365</v>
      </c>
      <c r="C527" s="168" t="s">
        <v>426</v>
      </c>
    </row>
    <row r="528" spans="1:3" x14ac:dyDescent="0.2">
      <c r="A528" s="169">
        <v>736</v>
      </c>
      <c r="B528" s="165" t="s">
        <v>366</v>
      </c>
      <c r="C528" s="168" t="s">
        <v>426</v>
      </c>
    </row>
    <row r="529" spans="1:3" x14ac:dyDescent="0.2">
      <c r="A529" s="169">
        <v>737</v>
      </c>
      <c r="B529" s="165" t="s">
        <v>365</v>
      </c>
      <c r="C529" s="168" t="s">
        <v>426</v>
      </c>
    </row>
    <row r="530" spans="1:3" x14ac:dyDescent="0.2">
      <c r="A530" s="169">
        <v>738</v>
      </c>
      <c r="B530" s="165" t="s">
        <v>366</v>
      </c>
      <c r="C530" s="168" t="s">
        <v>426</v>
      </c>
    </row>
    <row r="531" spans="1:3" x14ac:dyDescent="0.2">
      <c r="A531" s="169">
        <v>739</v>
      </c>
      <c r="B531" s="165" t="s">
        <v>365</v>
      </c>
      <c r="C531" s="168" t="s">
        <v>426</v>
      </c>
    </row>
    <row r="532" spans="1:3" x14ac:dyDescent="0.2">
      <c r="A532" s="169">
        <v>740</v>
      </c>
      <c r="B532" s="165" t="s">
        <v>366</v>
      </c>
      <c r="C532" s="168" t="s">
        <v>426</v>
      </c>
    </row>
    <row r="533" spans="1:3" x14ac:dyDescent="0.2">
      <c r="A533" s="169">
        <v>741</v>
      </c>
      <c r="B533" s="165" t="s">
        <v>365</v>
      </c>
      <c r="C533" s="168" t="s">
        <v>426</v>
      </c>
    </row>
    <row r="534" spans="1:3" x14ac:dyDescent="0.2">
      <c r="A534" s="169">
        <v>742</v>
      </c>
      <c r="B534" s="165" t="s">
        <v>366</v>
      </c>
      <c r="C534" s="168" t="s">
        <v>426</v>
      </c>
    </row>
    <row r="535" spans="1:3" x14ac:dyDescent="0.2">
      <c r="A535" s="169">
        <v>743</v>
      </c>
      <c r="B535" s="165" t="s">
        <v>365</v>
      </c>
      <c r="C535" s="168" t="s">
        <v>426</v>
      </c>
    </row>
    <row r="536" spans="1:3" x14ac:dyDescent="0.2">
      <c r="A536" s="169">
        <v>744</v>
      </c>
      <c r="B536" s="165" t="s">
        <v>366</v>
      </c>
      <c r="C536" s="168" t="s">
        <v>426</v>
      </c>
    </row>
    <row r="537" spans="1:3" x14ac:dyDescent="0.2">
      <c r="A537" s="169">
        <v>745</v>
      </c>
      <c r="B537" s="165" t="s">
        <v>365</v>
      </c>
      <c r="C537" s="168" t="s">
        <v>426</v>
      </c>
    </row>
    <row r="538" spans="1:3" x14ac:dyDescent="0.2">
      <c r="A538" s="169">
        <v>746</v>
      </c>
      <c r="B538" s="165" t="s">
        <v>366</v>
      </c>
      <c r="C538" s="168" t="s">
        <v>426</v>
      </c>
    </row>
    <row r="539" spans="1:3" x14ac:dyDescent="0.2">
      <c r="A539" s="169">
        <v>747</v>
      </c>
      <c r="B539" s="165" t="s">
        <v>365</v>
      </c>
      <c r="C539" s="168" t="s">
        <v>426</v>
      </c>
    </row>
    <row r="540" spans="1:3" x14ac:dyDescent="0.2">
      <c r="A540" s="169">
        <v>748</v>
      </c>
      <c r="B540" s="165" t="s">
        <v>365</v>
      </c>
      <c r="C540" s="168" t="s">
        <v>426</v>
      </c>
    </row>
    <row r="541" spans="1:3" x14ac:dyDescent="0.2">
      <c r="A541" s="169">
        <v>749</v>
      </c>
      <c r="B541" s="165" t="s">
        <v>366</v>
      </c>
      <c r="C541" s="168" t="s">
        <v>426</v>
      </c>
    </row>
    <row r="542" spans="1:3" x14ac:dyDescent="0.2">
      <c r="A542" s="169">
        <v>752</v>
      </c>
      <c r="B542" s="165" t="s">
        <v>365</v>
      </c>
      <c r="C542" s="168" t="s">
        <v>426</v>
      </c>
    </row>
    <row r="543" spans="1:3" x14ac:dyDescent="0.2">
      <c r="A543" s="169">
        <v>753</v>
      </c>
      <c r="B543" s="165" t="s">
        <v>367</v>
      </c>
      <c r="C543" s="168" t="s">
        <v>426</v>
      </c>
    </row>
    <row r="544" spans="1:3" x14ac:dyDescent="0.2">
      <c r="A544" s="169">
        <v>754</v>
      </c>
      <c r="B544" s="165" t="s">
        <v>365</v>
      </c>
      <c r="C544" s="168" t="s">
        <v>426</v>
      </c>
    </row>
    <row r="545" spans="1:3" x14ac:dyDescent="0.2">
      <c r="A545" s="169">
        <v>755</v>
      </c>
      <c r="B545" s="165" t="s">
        <v>367</v>
      </c>
      <c r="C545" s="168" t="s">
        <v>426</v>
      </c>
    </row>
    <row r="546" spans="1:3" x14ac:dyDescent="0.2">
      <c r="A546" s="169">
        <v>756</v>
      </c>
      <c r="B546" s="165" t="s">
        <v>365</v>
      </c>
      <c r="C546" s="168" t="s">
        <v>426</v>
      </c>
    </row>
    <row r="547" spans="1:3" x14ac:dyDescent="0.2">
      <c r="A547" s="169">
        <v>757</v>
      </c>
      <c r="B547" s="165" t="s">
        <v>367</v>
      </c>
      <c r="C547" s="168" t="s">
        <v>426</v>
      </c>
    </row>
    <row r="548" spans="1:3" x14ac:dyDescent="0.2">
      <c r="A548" s="169">
        <v>758</v>
      </c>
      <c r="B548" s="165" t="s">
        <v>365</v>
      </c>
      <c r="C548" s="168" t="s">
        <v>426</v>
      </c>
    </row>
    <row r="549" spans="1:3" x14ac:dyDescent="0.2">
      <c r="A549" s="169">
        <v>759</v>
      </c>
      <c r="B549" s="165" t="s">
        <v>367</v>
      </c>
      <c r="C549" s="168" t="s">
        <v>426</v>
      </c>
    </row>
    <row r="550" spans="1:3" x14ac:dyDescent="0.2">
      <c r="A550" s="169">
        <v>760</v>
      </c>
      <c r="B550" s="165" t="s">
        <v>365</v>
      </c>
      <c r="C550" s="168" t="s">
        <v>426</v>
      </c>
    </row>
    <row r="551" spans="1:3" x14ac:dyDescent="0.2">
      <c r="A551" s="169">
        <v>761</v>
      </c>
      <c r="B551" s="165" t="s">
        <v>367</v>
      </c>
      <c r="C551" s="168" t="s">
        <v>426</v>
      </c>
    </row>
    <row r="552" spans="1:3" x14ac:dyDescent="0.2">
      <c r="A552" s="169">
        <v>762</v>
      </c>
      <c r="B552" s="165" t="s">
        <v>365</v>
      </c>
      <c r="C552" s="168" t="s">
        <v>426</v>
      </c>
    </row>
    <row r="553" spans="1:3" x14ac:dyDescent="0.2">
      <c r="A553" s="169">
        <v>763</v>
      </c>
      <c r="B553" s="165" t="s">
        <v>367</v>
      </c>
      <c r="C553" s="168" t="s">
        <v>426</v>
      </c>
    </row>
    <row r="554" spans="1:3" x14ac:dyDescent="0.2">
      <c r="A554" s="169">
        <v>764</v>
      </c>
      <c r="B554" s="165" t="s">
        <v>365</v>
      </c>
      <c r="C554" s="168" t="s">
        <v>426</v>
      </c>
    </row>
    <row r="555" spans="1:3" x14ac:dyDescent="0.2">
      <c r="A555" s="169">
        <v>765</v>
      </c>
      <c r="B555" s="165" t="s">
        <v>367</v>
      </c>
      <c r="C555" s="168" t="s">
        <v>426</v>
      </c>
    </row>
    <row r="556" spans="1:3" x14ac:dyDescent="0.2">
      <c r="A556" s="169">
        <v>766</v>
      </c>
      <c r="B556" s="165" t="s">
        <v>365</v>
      </c>
      <c r="C556" s="168" t="s">
        <v>426</v>
      </c>
    </row>
    <row r="557" spans="1:3" x14ac:dyDescent="0.2">
      <c r="A557" s="169">
        <v>767</v>
      </c>
      <c r="B557" s="165" t="s">
        <v>367</v>
      </c>
      <c r="C557" s="168" t="s">
        <v>426</v>
      </c>
    </row>
    <row r="558" spans="1:3" x14ac:dyDescent="0.2">
      <c r="A558" s="169">
        <v>768</v>
      </c>
      <c r="B558" s="165" t="s">
        <v>365</v>
      </c>
      <c r="C558" s="168" t="s">
        <v>426</v>
      </c>
    </row>
    <row r="559" spans="1:3" x14ac:dyDescent="0.2">
      <c r="A559" s="169">
        <v>769</v>
      </c>
      <c r="B559" s="165" t="s">
        <v>367</v>
      </c>
      <c r="C559" s="168" t="s">
        <v>426</v>
      </c>
    </row>
    <row r="560" spans="1:3" x14ac:dyDescent="0.2">
      <c r="A560" s="169">
        <v>770</v>
      </c>
      <c r="B560" s="165" t="s">
        <v>368</v>
      </c>
      <c r="C560" s="168" t="s">
        <v>426</v>
      </c>
    </row>
    <row r="561" spans="1:3" x14ac:dyDescent="0.2">
      <c r="A561" s="169">
        <v>775</v>
      </c>
      <c r="B561" s="165" t="s">
        <v>369</v>
      </c>
      <c r="C561" s="168" t="s">
        <v>426</v>
      </c>
    </row>
    <row r="562" spans="1:3" x14ac:dyDescent="0.2">
      <c r="A562" s="169">
        <v>776</v>
      </c>
      <c r="B562" s="165" t="s">
        <v>369</v>
      </c>
      <c r="C562" s="168" t="s">
        <v>426</v>
      </c>
    </row>
    <row r="563" spans="1:3" x14ac:dyDescent="0.2">
      <c r="A563" s="169">
        <v>781</v>
      </c>
      <c r="B563" s="165" t="s">
        <v>365</v>
      </c>
      <c r="C563" s="168" t="s">
        <v>427</v>
      </c>
    </row>
    <row r="564" spans="1:3" x14ac:dyDescent="0.2">
      <c r="A564" s="169">
        <v>782</v>
      </c>
      <c r="B564" s="165" t="s">
        <v>365</v>
      </c>
      <c r="C564" s="168" t="s">
        <v>426</v>
      </c>
    </row>
    <row r="565" spans="1:3" x14ac:dyDescent="0.2">
      <c r="A565" s="169">
        <v>783</v>
      </c>
      <c r="B565" s="165" t="s">
        <v>365</v>
      </c>
      <c r="C565" s="168" t="s">
        <v>426</v>
      </c>
    </row>
    <row r="566" spans="1:3" x14ac:dyDescent="0.2">
      <c r="A566" s="169">
        <v>784</v>
      </c>
      <c r="B566" s="165" t="s">
        <v>365</v>
      </c>
      <c r="C566" s="168" t="s">
        <v>426</v>
      </c>
    </row>
    <row r="567" spans="1:3" x14ac:dyDescent="0.2">
      <c r="A567" s="169">
        <v>785</v>
      </c>
      <c r="B567" s="165" t="s">
        <v>365</v>
      </c>
      <c r="C567" s="168" t="s">
        <v>426</v>
      </c>
    </row>
    <row r="568" spans="1:3" x14ac:dyDescent="0.2">
      <c r="A568" s="169">
        <v>786</v>
      </c>
      <c r="B568" s="165" t="s">
        <v>365</v>
      </c>
      <c r="C568" s="168" t="s">
        <v>426</v>
      </c>
    </row>
    <row r="569" spans="1:3" x14ac:dyDescent="0.2">
      <c r="A569" s="169">
        <v>787</v>
      </c>
      <c r="B569" s="165" t="s">
        <v>370</v>
      </c>
      <c r="C569" s="168" t="s">
        <v>426</v>
      </c>
    </row>
    <row r="570" spans="1:3" x14ac:dyDescent="0.2">
      <c r="A570" s="169">
        <v>788</v>
      </c>
      <c r="B570" s="165" t="s">
        <v>371</v>
      </c>
      <c r="C570" s="168" t="s">
        <v>426</v>
      </c>
    </row>
    <row r="571" spans="1:3" x14ac:dyDescent="0.2">
      <c r="A571" s="169">
        <v>789</v>
      </c>
      <c r="B571" s="165" t="s">
        <v>372</v>
      </c>
      <c r="C571" s="168" t="s">
        <v>426</v>
      </c>
    </row>
    <row r="572" spans="1:3" x14ac:dyDescent="0.2">
      <c r="A572" s="169">
        <v>790</v>
      </c>
      <c r="B572" s="165" t="s">
        <v>373</v>
      </c>
      <c r="C572" s="168" t="s">
        <v>426</v>
      </c>
    </row>
    <row r="573" spans="1:3" x14ac:dyDescent="0.2">
      <c r="A573" s="169">
        <v>791</v>
      </c>
      <c r="B573" s="165" t="s">
        <v>374</v>
      </c>
      <c r="C573" s="168" t="s">
        <v>426</v>
      </c>
    </row>
    <row r="574" spans="1:3" x14ac:dyDescent="0.2">
      <c r="A574" s="169">
        <v>792</v>
      </c>
      <c r="B574" s="165" t="s">
        <v>375</v>
      </c>
      <c r="C574" s="168" t="s">
        <v>426</v>
      </c>
    </row>
    <row r="575" spans="1:3" x14ac:dyDescent="0.2">
      <c r="A575" s="169">
        <v>793</v>
      </c>
      <c r="B575" s="165" t="s">
        <v>365</v>
      </c>
      <c r="C575" s="168" t="s">
        <v>426</v>
      </c>
    </row>
    <row r="576" spans="1:3" x14ac:dyDescent="0.2">
      <c r="A576" s="169">
        <v>794</v>
      </c>
      <c r="B576" s="165" t="s">
        <v>366</v>
      </c>
      <c r="C576" s="168" t="s">
        <v>426</v>
      </c>
    </row>
    <row r="577" spans="1:3" x14ac:dyDescent="0.2">
      <c r="A577" s="169">
        <v>801</v>
      </c>
      <c r="B577" s="165" t="s">
        <v>294</v>
      </c>
      <c r="C577" s="168" t="s">
        <v>426</v>
      </c>
    </row>
    <row r="578" spans="1:3" x14ac:dyDescent="0.2">
      <c r="A578" s="169">
        <v>802</v>
      </c>
      <c r="B578" s="165" t="s">
        <v>376</v>
      </c>
      <c r="C578" s="168" t="s">
        <v>426</v>
      </c>
    </row>
    <row r="579" spans="1:3" x14ac:dyDescent="0.2">
      <c r="A579" s="169">
        <v>803</v>
      </c>
      <c r="B579" s="165" t="s">
        <v>377</v>
      </c>
      <c r="C579" s="168" t="s">
        <v>427</v>
      </c>
    </row>
    <row r="580" spans="1:3" x14ac:dyDescent="0.2">
      <c r="A580" s="169">
        <v>804</v>
      </c>
      <c r="B580" s="165" t="s">
        <v>376</v>
      </c>
      <c r="C580" s="168" t="s">
        <v>426</v>
      </c>
    </row>
    <row r="581" spans="1:3" x14ac:dyDescent="0.2">
      <c r="A581" s="169">
        <v>805</v>
      </c>
      <c r="B581" s="165" t="s">
        <v>377</v>
      </c>
      <c r="C581" s="168" t="s">
        <v>427</v>
      </c>
    </row>
    <row r="582" spans="1:3" x14ac:dyDescent="0.2">
      <c r="A582" s="169">
        <v>806</v>
      </c>
      <c r="B582" s="165" t="s">
        <v>376</v>
      </c>
      <c r="C582" s="168" t="s">
        <v>426</v>
      </c>
    </row>
    <row r="583" spans="1:3" x14ac:dyDescent="0.2">
      <c r="A583" s="169">
        <v>807</v>
      </c>
      <c r="B583" s="165" t="s">
        <v>377</v>
      </c>
      <c r="C583" s="168" t="s">
        <v>427</v>
      </c>
    </row>
    <row r="584" spans="1:3" x14ac:dyDescent="0.2">
      <c r="A584" s="169">
        <v>808</v>
      </c>
      <c r="B584" s="165" t="s">
        <v>376</v>
      </c>
      <c r="C584" s="168" t="s">
        <v>426</v>
      </c>
    </row>
    <row r="585" spans="1:3" x14ac:dyDescent="0.2">
      <c r="A585" s="169">
        <v>809</v>
      </c>
      <c r="B585" s="165" t="s">
        <v>377</v>
      </c>
      <c r="C585" s="168" t="s">
        <v>427</v>
      </c>
    </row>
    <row r="586" spans="1:3" x14ac:dyDescent="0.2">
      <c r="A586" s="169">
        <v>810</v>
      </c>
      <c r="B586" s="165" t="s">
        <v>376</v>
      </c>
      <c r="C586" s="168" t="s">
        <v>426</v>
      </c>
    </row>
    <row r="587" spans="1:3" x14ac:dyDescent="0.2">
      <c r="A587" s="169">
        <v>811</v>
      </c>
      <c r="B587" s="165" t="s">
        <v>377</v>
      </c>
      <c r="C587" s="168" t="s">
        <v>427</v>
      </c>
    </row>
    <row r="588" spans="1:3" x14ac:dyDescent="0.2">
      <c r="A588" s="169">
        <v>812</v>
      </c>
      <c r="B588" s="165" t="s">
        <v>376</v>
      </c>
      <c r="C588" s="168" t="s">
        <v>426</v>
      </c>
    </row>
    <row r="589" spans="1:3" x14ac:dyDescent="0.2">
      <c r="A589" s="169">
        <v>813</v>
      </c>
      <c r="B589" s="165" t="s">
        <v>377</v>
      </c>
      <c r="C589" s="168" t="s">
        <v>427</v>
      </c>
    </row>
    <row r="590" spans="1:3" x14ac:dyDescent="0.2">
      <c r="A590" s="169">
        <v>814</v>
      </c>
      <c r="B590" s="165" t="s">
        <v>376</v>
      </c>
      <c r="C590" s="168" t="s">
        <v>426</v>
      </c>
    </row>
    <row r="591" spans="1:3" x14ac:dyDescent="0.2">
      <c r="A591" s="169">
        <v>815</v>
      </c>
      <c r="B591" s="165" t="s">
        <v>377</v>
      </c>
      <c r="C591" s="168" t="s">
        <v>427</v>
      </c>
    </row>
    <row r="592" spans="1:3" x14ac:dyDescent="0.2">
      <c r="A592" s="169">
        <v>816</v>
      </c>
      <c r="B592" s="165" t="s">
        <v>376</v>
      </c>
      <c r="C592" s="168" t="s">
        <v>426</v>
      </c>
    </row>
    <row r="593" spans="1:3" x14ac:dyDescent="0.2">
      <c r="A593" s="169">
        <v>817</v>
      </c>
      <c r="B593" s="165" t="s">
        <v>377</v>
      </c>
      <c r="C593" s="168" t="s">
        <v>427</v>
      </c>
    </row>
    <row r="594" spans="1:3" x14ac:dyDescent="0.2">
      <c r="A594" s="169">
        <v>818</v>
      </c>
      <c r="B594" s="165" t="s">
        <v>376</v>
      </c>
      <c r="C594" s="168" t="s">
        <v>426</v>
      </c>
    </row>
    <row r="595" spans="1:3" x14ac:dyDescent="0.2">
      <c r="A595" s="169">
        <v>819</v>
      </c>
      <c r="B595" s="165" t="s">
        <v>377</v>
      </c>
      <c r="C595" s="168" t="s">
        <v>427</v>
      </c>
    </row>
    <row r="596" spans="1:3" x14ac:dyDescent="0.2">
      <c r="A596" s="169">
        <v>820</v>
      </c>
      <c r="B596" s="165" t="s">
        <v>376</v>
      </c>
      <c r="C596" s="168" t="s">
        <v>426</v>
      </c>
    </row>
    <row r="597" spans="1:3" x14ac:dyDescent="0.2">
      <c r="A597" s="169">
        <v>821</v>
      </c>
      <c r="B597" s="165" t="s">
        <v>377</v>
      </c>
      <c r="C597" s="168" t="s">
        <v>427</v>
      </c>
    </row>
    <row r="598" spans="1:3" x14ac:dyDescent="0.2">
      <c r="A598" s="169">
        <v>822</v>
      </c>
      <c r="B598" s="165" t="s">
        <v>376</v>
      </c>
      <c r="C598" s="168" t="s">
        <v>426</v>
      </c>
    </row>
    <row r="599" spans="1:3" x14ac:dyDescent="0.2">
      <c r="A599" s="169">
        <v>823</v>
      </c>
      <c r="B599" s="165" t="s">
        <v>377</v>
      </c>
      <c r="C599" s="168" t="s">
        <v>427</v>
      </c>
    </row>
    <row r="600" spans="1:3" x14ac:dyDescent="0.2">
      <c r="A600" s="169">
        <v>824</v>
      </c>
      <c r="B600" s="165" t="s">
        <v>376</v>
      </c>
      <c r="C600" s="168" t="s">
        <v>426</v>
      </c>
    </row>
    <row r="601" spans="1:3" x14ac:dyDescent="0.2">
      <c r="A601" s="169">
        <v>825</v>
      </c>
      <c r="B601" s="165" t="s">
        <v>377</v>
      </c>
      <c r="C601" s="168" t="s">
        <v>427</v>
      </c>
    </row>
    <row r="602" spans="1:3" x14ac:dyDescent="0.2">
      <c r="A602" s="169">
        <v>826</v>
      </c>
      <c r="B602" s="165" t="s">
        <v>376</v>
      </c>
      <c r="C602" s="168" t="s">
        <v>426</v>
      </c>
    </row>
    <row r="603" spans="1:3" x14ac:dyDescent="0.2">
      <c r="A603" s="169">
        <v>827</v>
      </c>
      <c r="B603" s="165" t="s">
        <v>377</v>
      </c>
      <c r="C603" s="168" t="s">
        <v>427</v>
      </c>
    </row>
    <row r="604" spans="1:3" x14ac:dyDescent="0.2">
      <c r="A604" s="169">
        <v>828</v>
      </c>
      <c r="B604" s="165" t="s">
        <v>376</v>
      </c>
      <c r="C604" s="168" t="s">
        <v>426</v>
      </c>
    </row>
    <row r="605" spans="1:3" x14ac:dyDescent="0.2">
      <c r="A605" s="169">
        <v>829</v>
      </c>
      <c r="B605" s="165" t="s">
        <v>377</v>
      </c>
      <c r="C605" s="168" t="s">
        <v>427</v>
      </c>
    </row>
    <row r="606" spans="1:3" x14ac:dyDescent="0.2">
      <c r="A606" s="169">
        <v>830</v>
      </c>
      <c r="B606" s="165" t="s">
        <v>376</v>
      </c>
      <c r="C606" s="168" t="s">
        <v>426</v>
      </c>
    </row>
    <row r="607" spans="1:3" x14ac:dyDescent="0.2">
      <c r="A607" s="169">
        <v>831</v>
      </c>
      <c r="B607" s="165" t="s">
        <v>377</v>
      </c>
      <c r="C607" s="168" t="s">
        <v>427</v>
      </c>
    </row>
    <row r="608" spans="1:3" x14ac:dyDescent="0.2">
      <c r="A608" s="169">
        <v>832</v>
      </c>
      <c r="B608" s="165" t="s">
        <v>376</v>
      </c>
      <c r="C608" s="168" t="s">
        <v>426</v>
      </c>
    </row>
    <row r="609" spans="1:3" x14ac:dyDescent="0.2">
      <c r="A609" s="169">
        <v>833</v>
      </c>
      <c r="B609" s="165" t="s">
        <v>377</v>
      </c>
      <c r="C609" s="168" t="s">
        <v>427</v>
      </c>
    </row>
    <row r="610" spans="1:3" x14ac:dyDescent="0.2">
      <c r="A610" s="169">
        <v>834</v>
      </c>
      <c r="B610" s="165" t="s">
        <v>376</v>
      </c>
      <c r="C610" s="168" t="s">
        <v>426</v>
      </c>
    </row>
    <row r="611" spans="1:3" x14ac:dyDescent="0.2">
      <c r="A611" s="169">
        <v>835</v>
      </c>
      <c r="B611" s="165" t="s">
        <v>377</v>
      </c>
      <c r="C611" s="168" t="s">
        <v>427</v>
      </c>
    </row>
    <row r="612" spans="1:3" x14ac:dyDescent="0.2">
      <c r="A612" s="169">
        <v>836</v>
      </c>
      <c r="B612" s="165" t="s">
        <v>376</v>
      </c>
      <c r="C612" s="168" t="s">
        <v>426</v>
      </c>
    </row>
    <row r="613" spans="1:3" x14ac:dyDescent="0.2">
      <c r="A613" s="169">
        <v>837</v>
      </c>
      <c r="B613" s="165" t="s">
        <v>377</v>
      </c>
      <c r="C613" s="168" t="s">
        <v>427</v>
      </c>
    </row>
    <row r="614" spans="1:3" x14ac:dyDescent="0.2">
      <c r="A614" s="169">
        <v>838</v>
      </c>
      <c r="B614" s="165" t="s">
        <v>376</v>
      </c>
      <c r="C614" s="168" t="s">
        <v>426</v>
      </c>
    </row>
    <row r="615" spans="1:3" x14ac:dyDescent="0.2">
      <c r="A615" s="169">
        <v>839</v>
      </c>
      <c r="B615" s="165" t="s">
        <v>377</v>
      </c>
      <c r="C615" s="168" t="s">
        <v>427</v>
      </c>
    </row>
    <row r="616" spans="1:3" x14ac:dyDescent="0.2">
      <c r="A616" s="169">
        <v>840</v>
      </c>
      <c r="B616" s="165" t="s">
        <v>376</v>
      </c>
      <c r="C616" s="168" t="s">
        <v>426</v>
      </c>
    </row>
    <row r="617" spans="1:3" x14ac:dyDescent="0.2">
      <c r="A617" s="169">
        <v>841</v>
      </c>
      <c r="B617" s="165" t="s">
        <v>377</v>
      </c>
      <c r="C617" s="168" t="s">
        <v>427</v>
      </c>
    </row>
    <row r="618" spans="1:3" x14ac:dyDescent="0.2">
      <c r="A618" s="169">
        <v>842</v>
      </c>
      <c r="B618" s="165" t="s">
        <v>376</v>
      </c>
      <c r="C618" s="168" t="s">
        <v>426</v>
      </c>
    </row>
    <row r="619" spans="1:3" x14ac:dyDescent="0.2">
      <c r="A619" s="169">
        <v>843</v>
      </c>
      <c r="B619" s="165" t="s">
        <v>377</v>
      </c>
      <c r="C619" s="168" t="s">
        <v>427</v>
      </c>
    </row>
    <row r="620" spans="1:3" x14ac:dyDescent="0.2">
      <c r="A620" s="169">
        <v>844</v>
      </c>
      <c r="B620" s="165" t="s">
        <v>376</v>
      </c>
      <c r="C620" s="168" t="s">
        <v>426</v>
      </c>
    </row>
    <row r="621" spans="1:3" x14ac:dyDescent="0.2">
      <c r="A621" s="169">
        <v>845</v>
      </c>
      <c r="B621" s="165" t="s">
        <v>377</v>
      </c>
      <c r="C621" s="168" t="s">
        <v>427</v>
      </c>
    </row>
    <row r="622" spans="1:3" x14ac:dyDescent="0.2">
      <c r="A622" s="169">
        <v>846</v>
      </c>
      <c r="B622" s="165" t="s">
        <v>376</v>
      </c>
      <c r="C622" s="168" t="s">
        <v>426</v>
      </c>
    </row>
    <row r="623" spans="1:3" x14ac:dyDescent="0.2">
      <c r="A623" s="169">
        <v>847</v>
      </c>
      <c r="B623" s="165" t="s">
        <v>377</v>
      </c>
      <c r="C623" s="168" t="s">
        <v>427</v>
      </c>
    </row>
    <row r="624" spans="1:3" x14ac:dyDescent="0.2">
      <c r="A624" s="169">
        <v>848</v>
      </c>
      <c r="B624" s="165" t="s">
        <v>376</v>
      </c>
      <c r="C624" s="168" t="s">
        <v>426</v>
      </c>
    </row>
    <row r="625" spans="1:3" x14ac:dyDescent="0.2">
      <c r="A625" s="169">
        <v>849</v>
      </c>
      <c r="B625" s="165" t="s">
        <v>377</v>
      </c>
      <c r="C625" s="168" t="s">
        <v>427</v>
      </c>
    </row>
    <row r="626" spans="1:3" x14ac:dyDescent="0.2">
      <c r="A626" s="169">
        <v>850</v>
      </c>
      <c r="B626" s="165" t="s">
        <v>377</v>
      </c>
      <c r="C626" s="168" t="s">
        <v>427</v>
      </c>
    </row>
    <row r="627" spans="1:3" x14ac:dyDescent="0.2">
      <c r="A627" s="169">
        <v>851</v>
      </c>
      <c r="B627" s="165" t="s">
        <v>377</v>
      </c>
      <c r="C627" s="168" t="s">
        <v>427</v>
      </c>
    </row>
    <row r="628" spans="1:3" x14ac:dyDescent="0.2">
      <c r="A628" s="169">
        <v>852</v>
      </c>
      <c r="B628" s="165" t="s">
        <v>376</v>
      </c>
      <c r="C628" s="168" t="s">
        <v>426</v>
      </c>
    </row>
    <row r="629" spans="1:3" x14ac:dyDescent="0.2">
      <c r="A629" s="169">
        <v>853</v>
      </c>
      <c r="B629" s="165" t="s">
        <v>376</v>
      </c>
      <c r="C629" s="168" t="s">
        <v>426</v>
      </c>
    </row>
    <row r="630" spans="1:3" x14ac:dyDescent="0.2">
      <c r="A630" s="169">
        <v>854</v>
      </c>
      <c r="B630" s="165" t="s">
        <v>376</v>
      </c>
      <c r="C630" s="168" t="s">
        <v>426</v>
      </c>
    </row>
    <row r="631" spans="1:3" x14ac:dyDescent="0.2">
      <c r="A631" s="169">
        <v>855</v>
      </c>
      <c r="B631" s="165" t="s">
        <v>376</v>
      </c>
      <c r="C631" s="168" t="s">
        <v>426</v>
      </c>
    </row>
    <row r="632" spans="1:3" x14ac:dyDescent="0.2">
      <c r="A632" s="169">
        <v>856</v>
      </c>
      <c r="B632" s="165" t="s">
        <v>376</v>
      </c>
      <c r="C632" s="168" t="s">
        <v>426</v>
      </c>
    </row>
    <row r="633" spans="1:3" x14ac:dyDescent="0.2">
      <c r="A633" s="169">
        <v>857</v>
      </c>
      <c r="B633" s="165" t="s">
        <v>376</v>
      </c>
      <c r="C633" s="168" t="s">
        <v>426</v>
      </c>
    </row>
    <row r="634" spans="1:3" x14ac:dyDescent="0.2">
      <c r="A634" s="169">
        <v>858</v>
      </c>
      <c r="B634" s="165" t="s">
        <v>376</v>
      </c>
      <c r="C634" s="168" t="s">
        <v>426</v>
      </c>
    </row>
    <row r="635" spans="1:3" x14ac:dyDescent="0.2">
      <c r="A635" s="169">
        <v>859</v>
      </c>
      <c r="B635" s="165" t="s">
        <v>376</v>
      </c>
      <c r="C635" s="168" t="s">
        <v>426</v>
      </c>
    </row>
    <row r="636" spans="1:3" x14ac:dyDescent="0.2">
      <c r="A636" s="169">
        <v>860</v>
      </c>
      <c r="B636" s="165" t="s">
        <v>376</v>
      </c>
      <c r="C636" s="168" t="s">
        <v>426</v>
      </c>
    </row>
    <row r="637" spans="1:3" x14ac:dyDescent="0.2">
      <c r="A637" s="169">
        <v>861</v>
      </c>
      <c r="B637" s="165" t="s">
        <v>376</v>
      </c>
      <c r="C637" s="168" t="s">
        <v>426</v>
      </c>
    </row>
    <row r="638" spans="1:3" x14ac:dyDescent="0.2">
      <c r="A638" s="169">
        <v>862</v>
      </c>
      <c r="B638" s="165" t="s">
        <v>376</v>
      </c>
      <c r="C638" s="168" t="s">
        <v>426</v>
      </c>
    </row>
    <row r="639" spans="1:3" x14ac:dyDescent="0.2">
      <c r="A639" s="169">
        <v>863</v>
      </c>
      <c r="B639" s="165" t="s">
        <v>376</v>
      </c>
      <c r="C639" s="168" t="s">
        <v>426</v>
      </c>
    </row>
    <row r="640" spans="1:3" x14ac:dyDescent="0.2">
      <c r="A640" s="169">
        <v>864</v>
      </c>
      <c r="B640" s="165" t="s">
        <v>376</v>
      </c>
      <c r="C640" s="168" t="s">
        <v>426</v>
      </c>
    </row>
    <row r="641" spans="1:3" x14ac:dyDescent="0.2">
      <c r="A641" s="169">
        <v>865</v>
      </c>
      <c r="B641" s="165" t="s">
        <v>376</v>
      </c>
      <c r="C641" s="168" t="s">
        <v>426</v>
      </c>
    </row>
    <row r="642" spans="1:3" x14ac:dyDescent="0.2">
      <c r="A642" s="169">
        <v>866</v>
      </c>
      <c r="B642" s="165" t="s">
        <v>377</v>
      </c>
      <c r="C642" s="168" t="s">
        <v>427</v>
      </c>
    </row>
    <row r="643" spans="1:3" x14ac:dyDescent="0.2">
      <c r="A643" s="169">
        <v>867</v>
      </c>
      <c r="B643" s="165" t="s">
        <v>376</v>
      </c>
      <c r="C643" s="168" t="s">
        <v>426</v>
      </c>
    </row>
    <row r="644" spans="1:3" x14ac:dyDescent="0.2">
      <c r="A644" s="169">
        <v>868</v>
      </c>
      <c r="B644" s="165" t="s">
        <v>377</v>
      </c>
      <c r="C644" s="168" t="s">
        <v>427</v>
      </c>
    </row>
    <row r="645" spans="1:3" x14ac:dyDescent="0.2">
      <c r="A645" s="169">
        <v>869</v>
      </c>
      <c r="B645" s="165" t="s">
        <v>376</v>
      </c>
      <c r="C645" s="168" t="s">
        <v>426</v>
      </c>
    </row>
    <row r="646" spans="1:3" x14ac:dyDescent="0.2">
      <c r="A646" s="169">
        <v>870</v>
      </c>
      <c r="B646" s="165" t="s">
        <v>377</v>
      </c>
      <c r="C646" s="168" t="s">
        <v>427</v>
      </c>
    </row>
    <row r="647" spans="1:3" x14ac:dyDescent="0.2">
      <c r="A647" s="169">
        <v>871</v>
      </c>
      <c r="B647" s="165" t="s">
        <v>376</v>
      </c>
      <c r="C647" s="168" t="s">
        <v>426</v>
      </c>
    </row>
    <row r="648" spans="1:3" x14ac:dyDescent="0.2">
      <c r="A648" s="169">
        <v>872</v>
      </c>
      <c r="B648" s="165" t="s">
        <v>377</v>
      </c>
      <c r="C648" s="168" t="s">
        <v>427</v>
      </c>
    </row>
    <row r="649" spans="1:3" x14ac:dyDescent="0.2">
      <c r="A649" s="169">
        <v>873</v>
      </c>
      <c r="B649" s="165" t="s">
        <v>376</v>
      </c>
      <c r="C649" s="168" t="s">
        <v>426</v>
      </c>
    </row>
    <row r="650" spans="1:3" x14ac:dyDescent="0.2">
      <c r="A650" s="169">
        <v>874</v>
      </c>
      <c r="B650" s="165" t="s">
        <v>377</v>
      </c>
      <c r="C650" s="168" t="s">
        <v>427</v>
      </c>
    </row>
    <row r="651" spans="1:3" x14ac:dyDescent="0.2">
      <c r="A651" s="169">
        <v>875</v>
      </c>
      <c r="B651" s="165" t="s">
        <v>376</v>
      </c>
      <c r="C651" s="168" t="s">
        <v>426</v>
      </c>
    </row>
    <row r="652" spans="1:3" x14ac:dyDescent="0.2">
      <c r="A652" s="169">
        <v>876</v>
      </c>
      <c r="B652" s="165" t="s">
        <v>377</v>
      </c>
      <c r="C652" s="168" t="s">
        <v>427</v>
      </c>
    </row>
    <row r="653" spans="1:3" x14ac:dyDescent="0.2">
      <c r="A653" s="169">
        <v>877</v>
      </c>
      <c r="B653" s="165" t="s">
        <v>376</v>
      </c>
      <c r="C653" s="168" t="s">
        <v>426</v>
      </c>
    </row>
    <row r="654" spans="1:3" x14ac:dyDescent="0.2">
      <c r="A654" s="169">
        <v>878</v>
      </c>
      <c r="B654" s="165" t="s">
        <v>377</v>
      </c>
      <c r="C654" s="168" t="s">
        <v>427</v>
      </c>
    </row>
    <row r="655" spans="1:3" x14ac:dyDescent="0.2">
      <c r="A655" s="169">
        <v>879</v>
      </c>
      <c r="B655" s="165" t="s">
        <v>376</v>
      </c>
      <c r="C655" s="168" t="s">
        <v>426</v>
      </c>
    </row>
    <row r="656" spans="1:3" x14ac:dyDescent="0.2">
      <c r="A656" s="169">
        <v>880</v>
      </c>
      <c r="B656" s="165" t="s">
        <v>377</v>
      </c>
      <c r="C656" s="168" t="s">
        <v>427</v>
      </c>
    </row>
    <row r="657" spans="1:3" x14ac:dyDescent="0.2">
      <c r="A657" s="169">
        <v>881</v>
      </c>
      <c r="B657" s="165" t="s">
        <v>376</v>
      </c>
      <c r="C657" s="168" t="s">
        <v>426</v>
      </c>
    </row>
    <row r="658" spans="1:3" x14ac:dyDescent="0.2">
      <c r="A658" s="169">
        <v>882</v>
      </c>
      <c r="B658" s="165" t="s">
        <v>377</v>
      </c>
      <c r="C658" s="168" t="s">
        <v>427</v>
      </c>
    </row>
    <row r="659" spans="1:3" x14ac:dyDescent="0.2">
      <c r="A659" s="169">
        <v>883</v>
      </c>
      <c r="B659" s="165" t="s">
        <v>376</v>
      </c>
      <c r="C659" s="168" t="s">
        <v>426</v>
      </c>
    </row>
    <row r="660" spans="1:3" x14ac:dyDescent="0.2">
      <c r="A660" s="169">
        <v>884</v>
      </c>
      <c r="B660" s="165" t="s">
        <v>377</v>
      </c>
      <c r="C660" s="168" t="s">
        <v>427</v>
      </c>
    </row>
    <row r="661" spans="1:3" x14ac:dyDescent="0.2">
      <c r="A661" s="169">
        <v>885</v>
      </c>
      <c r="B661" s="165" t="s">
        <v>376</v>
      </c>
      <c r="C661" s="168" t="s">
        <v>426</v>
      </c>
    </row>
    <row r="662" spans="1:3" x14ac:dyDescent="0.2">
      <c r="A662" s="169">
        <v>886</v>
      </c>
      <c r="B662" s="165" t="s">
        <v>377</v>
      </c>
      <c r="C662" s="168" t="s">
        <v>427</v>
      </c>
    </row>
    <row r="663" spans="1:3" x14ac:dyDescent="0.2">
      <c r="A663" s="169">
        <v>887</v>
      </c>
      <c r="B663" s="165" t="s">
        <v>376</v>
      </c>
      <c r="C663" s="168" t="s">
        <v>426</v>
      </c>
    </row>
    <row r="664" spans="1:3" x14ac:dyDescent="0.2">
      <c r="A664" s="169">
        <v>888</v>
      </c>
      <c r="B664" s="165" t="s">
        <v>377</v>
      </c>
      <c r="C664" s="168" t="s">
        <v>427</v>
      </c>
    </row>
    <row r="665" spans="1:3" x14ac:dyDescent="0.2">
      <c r="A665" s="169">
        <v>889</v>
      </c>
      <c r="B665" s="165" t="s">
        <v>376</v>
      </c>
      <c r="C665" s="168" t="s">
        <v>426</v>
      </c>
    </row>
    <row r="666" spans="1:3" x14ac:dyDescent="0.2">
      <c r="A666" s="169">
        <v>890</v>
      </c>
      <c r="B666" s="165" t="s">
        <v>377</v>
      </c>
      <c r="C666" s="168" t="s">
        <v>427</v>
      </c>
    </row>
    <row r="667" spans="1:3" x14ac:dyDescent="0.2">
      <c r="A667" s="169">
        <v>891</v>
      </c>
      <c r="B667" s="165" t="s">
        <v>377</v>
      </c>
      <c r="C667" s="168" t="s">
        <v>427</v>
      </c>
    </row>
    <row r="668" spans="1:3" x14ac:dyDescent="0.2">
      <c r="A668" s="169">
        <v>892</v>
      </c>
      <c r="B668" s="165" t="s">
        <v>377</v>
      </c>
      <c r="C668" s="168" t="s">
        <v>427</v>
      </c>
    </row>
    <row r="669" spans="1:3" x14ac:dyDescent="0.2">
      <c r="A669" s="169">
        <v>893</v>
      </c>
      <c r="B669" s="165" t="s">
        <v>377</v>
      </c>
      <c r="C669" s="168" t="s">
        <v>427</v>
      </c>
    </row>
    <row r="670" spans="1:3" x14ac:dyDescent="0.2">
      <c r="A670" s="169">
        <v>894</v>
      </c>
      <c r="B670" s="165" t="s">
        <v>335</v>
      </c>
      <c r="C670" s="168" t="s">
        <v>427</v>
      </c>
    </row>
    <row r="671" spans="1:3" x14ac:dyDescent="0.2">
      <c r="A671" s="169">
        <v>895</v>
      </c>
      <c r="B671" s="165" t="s">
        <v>335</v>
      </c>
      <c r="C671" s="168" t="s">
        <v>427</v>
      </c>
    </row>
    <row r="672" spans="1:3" x14ac:dyDescent="0.2">
      <c r="A672" s="169">
        <v>896</v>
      </c>
      <c r="B672" s="165" t="s">
        <v>335</v>
      </c>
      <c r="C672" s="168" t="s">
        <v>427</v>
      </c>
    </row>
    <row r="673" spans="1:3" x14ac:dyDescent="0.2">
      <c r="A673" s="169">
        <v>897</v>
      </c>
      <c r="B673" s="165" t="s">
        <v>377</v>
      </c>
      <c r="C673" s="168" t="s">
        <v>427</v>
      </c>
    </row>
    <row r="674" spans="1:3" x14ac:dyDescent="0.2">
      <c r="A674" s="169">
        <v>898</v>
      </c>
      <c r="B674" s="165" t="s">
        <v>377</v>
      </c>
      <c r="C674" s="168" t="s">
        <v>427</v>
      </c>
    </row>
    <row r="675" spans="1:3" x14ac:dyDescent="0.2">
      <c r="A675" s="169">
        <v>899</v>
      </c>
      <c r="B675" s="165" t="s">
        <v>378</v>
      </c>
      <c r="C675" s="168" t="s">
        <v>427</v>
      </c>
    </row>
    <row r="676" spans="1:3" x14ac:dyDescent="0.2">
      <c r="A676" s="169">
        <v>900</v>
      </c>
      <c r="B676" s="165" t="s">
        <v>378</v>
      </c>
      <c r="C676" s="168" t="s">
        <v>427</v>
      </c>
    </row>
    <row r="677" spans="1:3" x14ac:dyDescent="0.2">
      <c r="A677" s="169">
        <v>901</v>
      </c>
      <c r="B677" s="165" t="s">
        <v>378</v>
      </c>
      <c r="C677" s="168" t="s">
        <v>427</v>
      </c>
    </row>
    <row r="678" spans="1:3" x14ac:dyDescent="0.2">
      <c r="A678" s="169">
        <v>902</v>
      </c>
      <c r="B678" s="165" t="s">
        <v>378</v>
      </c>
      <c r="C678" s="168" t="s">
        <v>427</v>
      </c>
    </row>
    <row r="679" spans="1:3" x14ac:dyDescent="0.2">
      <c r="A679" s="169">
        <v>903</v>
      </c>
      <c r="B679" s="165" t="s">
        <v>378</v>
      </c>
      <c r="C679" s="168" t="s">
        <v>427</v>
      </c>
    </row>
    <row r="680" spans="1:3" x14ac:dyDescent="0.2">
      <c r="A680" s="169">
        <v>904</v>
      </c>
      <c r="B680" s="165" t="s">
        <v>379</v>
      </c>
      <c r="C680" s="168" t="s">
        <v>427</v>
      </c>
    </row>
    <row r="681" spans="1:3" x14ac:dyDescent="0.2">
      <c r="A681" s="169">
        <v>905</v>
      </c>
      <c r="B681" s="165" t="s">
        <v>379</v>
      </c>
      <c r="C681" s="168" t="s">
        <v>427</v>
      </c>
    </row>
    <row r="682" spans="1:3" x14ac:dyDescent="0.2">
      <c r="A682" s="169">
        <v>906</v>
      </c>
      <c r="B682" s="165" t="s">
        <v>379</v>
      </c>
      <c r="C682" s="168" t="s">
        <v>427</v>
      </c>
    </row>
    <row r="683" spans="1:3" x14ac:dyDescent="0.2">
      <c r="A683" s="169">
        <v>907</v>
      </c>
      <c r="B683" s="165" t="s">
        <v>380</v>
      </c>
      <c r="C683" s="168" t="s">
        <v>427</v>
      </c>
    </row>
    <row r="684" spans="1:3" x14ac:dyDescent="0.2">
      <c r="A684" s="169">
        <v>908</v>
      </c>
      <c r="B684" s="165" t="s">
        <v>380</v>
      </c>
      <c r="C684" s="168" t="s">
        <v>427</v>
      </c>
    </row>
    <row r="685" spans="1:3" x14ac:dyDescent="0.2">
      <c r="A685" s="169">
        <v>909</v>
      </c>
      <c r="B685" s="165" t="s">
        <v>380</v>
      </c>
      <c r="C685" s="168" t="s">
        <v>427</v>
      </c>
    </row>
    <row r="686" spans="1:3" x14ac:dyDescent="0.2">
      <c r="A686" s="169">
        <v>910</v>
      </c>
      <c r="B686" s="165" t="s">
        <v>380</v>
      </c>
      <c r="C686" s="168" t="s">
        <v>427</v>
      </c>
    </row>
    <row r="687" spans="1:3" x14ac:dyDescent="0.2">
      <c r="A687" s="169">
        <v>911</v>
      </c>
      <c r="B687" s="165" t="s">
        <v>380</v>
      </c>
      <c r="C687" s="168" t="s">
        <v>427</v>
      </c>
    </row>
    <row r="688" spans="1:3" x14ac:dyDescent="0.2">
      <c r="A688" s="169">
        <v>912</v>
      </c>
      <c r="B688" s="165" t="s">
        <v>380</v>
      </c>
      <c r="C688" s="168" t="s">
        <v>427</v>
      </c>
    </row>
    <row r="689" spans="1:3" x14ac:dyDescent="0.2">
      <c r="A689" s="169">
        <v>913</v>
      </c>
      <c r="B689" s="165" t="s">
        <v>380</v>
      </c>
      <c r="C689" s="168" t="s">
        <v>427</v>
      </c>
    </row>
    <row r="690" spans="1:3" x14ac:dyDescent="0.2">
      <c r="A690" s="169">
        <v>914</v>
      </c>
      <c r="B690" s="165" t="s">
        <v>381</v>
      </c>
      <c r="C690" s="168" t="s">
        <v>426</v>
      </c>
    </row>
    <row r="691" spans="1:3" x14ac:dyDescent="0.2">
      <c r="A691" s="169">
        <v>915</v>
      </c>
      <c r="B691" s="165" t="s">
        <v>335</v>
      </c>
      <c r="C691" s="168" t="s">
        <v>426</v>
      </c>
    </row>
    <row r="692" spans="1:3" x14ac:dyDescent="0.2">
      <c r="A692" s="169">
        <v>916</v>
      </c>
      <c r="B692" s="165" t="s">
        <v>335</v>
      </c>
      <c r="C692" s="168" t="s">
        <v>426</v>
      </c>
    </row>
    <row r="693" spans="1:3" x14ac:dyDescent="0.2">
      <c r="A693" s="169">
        <v>917</v>
      </c>
      <c r="B693" s="165" t="s">
        <v>335</v>
      </c>
      <c r="C693" s="168" t="s">
        <v>426</v>
      </c>
    </row>
    <row r="694" spans="1:3" x14ac:dyDescent="0.2">
      <c r="A694" s="169">
        <v>918</v>
      </c>
      <c r="B694" s="165" t="s">
        <v>271</v>
      </c>
      <c r="C694" s="168" t="s">
        <v>426</v>
      </c>
    </row>
    <row r="695" spans="1:3" x14ac:dyDescent="0.2">
      <c r="A695" s="169">
        <v>919</v>
      </c>
      <c r="B695" s="165" t="s">
        <v>382</v>
      </c>
      <c r="C695" s="168" t="s">
        <v>426</v>
      </c>
    </row>
    <row r="696" spans="1:3" x14ac:dyDescent="0.2">
      <c r="A696" s="169">
        <v>920</v>
      </c>
      <c r="B696" s="165" t="s">
        <v>382</v>
      </c>
      <c r="C696" s="168" t="s">
        <v>426</v>
      </c>
    </row>
    <row r="697" spans="1:3" x14ac:dyDescent="0.2">
      <c r="A697" s="169">
        <v>922</v>
      </c>
      <c r="B697" s="165" t="s">
        <v>294</v>
      </c>
      <c r="C697" s="168" t="s">
        <v>426</v>
      </c>
    </row>
    <row r="698" spans="1:3" x14ac:dyDescent="0.2">
      <c r="A698" s="169">
        <v>923</v>
      </c>
      <c r="B698" s="165" t="s">
        <v>294</v>
      </c>
      <c r="C698" s="168" t="s">
        <v>426</v>
      </c>
    </row>
    <row r="699" spans="1:3" x14ac:dyDescent="0.2">
      <c r="A699" s="169">
        <v>924</v>
      </c>
      <c r="B699" s="165" t="s">
        <v>294</v>
      </c>
      <c r="C699" s="168" t="s">
        <v>426</v>
      </c>
    </row>
    <row r="700" spans="1:3" x14ac:dyDescent="0.2">
      <c r="A700" s="169">
        <v>925</v>
      </c>
      <c r="B700" s="165" t="s">
        <v>383</v>
      </c>
      <c r="C700" s="168" t="s">
        <v>422</v>
      </c>
    </row>
    <row r="701" spans="1:3" x14ac:dyDescent="0.2">
      <c r="A701" s="169">
        <v>926</v>
      </c>
      <c r="B701" s="165" t="s">
        <v>324</v>
      </c>
      <c r="C701" s="168" t="s">
        <v>422</v>
      </c>
    </row>
    <row r="702" spans="1:3" x14ac:dyDescent="0.2">
      <c r="A702" s="169">
        <v>927</v>
      </c>
      <c r="B702" s="165" t="s">
        <v>326</v>
      </c>
      <c r="C702" s="168" t="s">
        <v>422</v>
      </c>
    </row>
    <row r="703" spans="1:3" x14ac:dyDescent="0.2">
      <c r="A703" s="169">
        <v>928</v>
      </c>
      <c r="B703" s="165" t="s">
        <v>325</v>
      </c>
      <c r="C703" s="168" t="s">
        <v>422</v>
      </c>
    </row>
    <row r="704" spans="1:3" x14ac:dyDescent="0.2">
      <c r="A704" s="169">
        <v>929</v>
      </c>
      <c r="B704" s="165" t="s">
        <v>378</v>
      </c>
      <c r="C704" s="168" t="s">
        <v>427</v>
      </c>
    </row>
    <row r="705" spans="1:3" x14ac:dyDescent="0.2">
      <c r="A705" s="169">
        <v>930</v>
      </c>
      <c r="B705" s="165" t="s">
        <v>378</v>
      </c>
      <c r="C705" s="168" t="s">
        <v>427</v>
      </c>
    </row>
    <row r="706" spans="1:3" x14ac:dyDescent="0.2">
      <c r="A706" s="169">
        <v>931</v>
      </c>
      <c r="B706" s="165" t="s">
        <v>378</v>
      </c>
      <c r="C706" s="168" t="s">
        <v>427</v>
      </c>
    </row>
    <row r="707" spans="1:3" x14ac:dyDescent="0.2">
      <c r="A707" s="169">
        <v>932</v>
      </c>
      <c r="B707" s="165" t="s">
        <v>384</v>
      </c>
      <c r="C707" s="168" t="s">
        <v>426</v>
      </c>
    </row>
    <row r="708" spans="1:3" x14ac:dyDescent="0.2">
      <c r="A708" s="169">
        <v>933</v>
      </c>
      <c r="B708" s="165" t="s">
        <v>376</v>
      </c>
      <c r="C708" s="168" t="s">
        <v>426</v>
      </c>
    </row>
    <row r="709" spans="1:3" x14ac:dyDescent="0.2">
      <c r="A709" s="169">
        <v>934</v>
      </c>
      <c r="B709" s="165" t="s">
        <v>377</v>
      </c>
      <c r="C709" s="168" t="s">
        <v>427</v>
      </c>
    </row>
    <row r="710" spans="1:3" x14ac:dyDescent="0.2">
      <c r="A710" s="169">
        <v>935</v>
      </c>
      <c r="B710" s="165" t="s">
        <v>385</v>
      </c>
      <c r="C710" s="168" t="s">
        <v>426</v>
      </c>
    </row>
    <row r="711" spans="1:3" x14ac:dyDescent="0.2">
      <c r="A711" s="169">
        <v>936</v>
      </c>
      <c r="B711" s="165" t="s">
        <v>385</v>
      </c>
      <c r="C711" s="168" t="s">
        <v>426</v>
      </c>
    </row>
    <row r="712" spans="1:3" x14ac:dyDescent="0.2">
      <c r="A712" s="169">
        <v>937</v>
      </c>
      <c r="B712" s="165" t="s">
        <v>385</v>
      </c>
      <c r="C712" s="168" t="s">
        <v>426</v>
      </c>
    </row>
    <row r="713" spans="1:3" x14ac:dyDescent="0.2">
      <c r="A713" s="169">
        <v>938</v>
      </c>
      <c r="B713" s="165" t="s">
        <v>385</v>
      </c>
      <c r="C713" s="168" t="s">
        <v>426</v>
      </c>
    </row>
    <row r="714" spans="1:3" x14ac:dyDescent="0.2">
      <c r="A714" s="169">
        <v>939</v>
      </c>
      <c r="B714" s="165" t="s">
        <v>385</v>
      </c>
      <c r="C714" s="168" t="s">
        <v>426</v>
      </c>
    </row>
    <row r="715" spans="1:3" x14ac:dyDescent="0.2">
      <c r="A715" s="169">
        <v>940</v>
      </c>
      <c r="B715" s="165" t="s">
        <v>386</v>
      </c>
      <c r="C715" s="168" t="s">
        <v>423</v>
      </c>
    </row>
    <row r="716" spans="1:3" x14ac:dyDescent="0.2">
      <c r="A716" s="169">
        <v>941</v>
      </c>
      <c r="B716" s="165" t="s">
        <v>387</v>
      </c>
      <c r="C716" s="168" t="s">
        <v>423</v>
      </c>
    </row>
    <row r="717" spans="1:3" x14ac:dyDescent="0.2">
      <c r="A717" s="169">
        <v>942</v>
      </c>
      <c r="B717" s="165" t="s">
        <v>240</v>
      </c>
      <c r="C717" s="168" t="s">
        <v>426</v>
      </c>
    </row>
    <row r="718" spans="1:3" x14ac:dyDescent="0.2">
      <c r="A718" s="169">
        <v>943</v>
      </c>
      <c r="B718" s="165" t="s">
        <v>231</v>
      </c>
      <c r="C718" s="168" t="s">
        <v>426</v>
      </c>
    </row>
    <row r="719" spans="1:3" x14ac:dyDescent="0.2">
      <c r="A719" s="169">
        <v>944</v>
      </c>
      <c r="B719" s="165" t="s">
        <v>231</v>
      </c>
      <c r="C719" s="168" t="s">
        <v>426</v>
      </c>
    </row>
    <row r="720" spans="1:3" x14ac:dyDescent="0.2">
      <c r="A720" s="169">
        <v>945</v>
      </c>
      <c r="B720" s="165" t="s">
        <v>231</v>
      </c>
      <c r="C720" s="168" t="s">
        <v>426</v>
      </c>
    </row>
    <row r="721" spans="1:3" x14ac:dyDescent="0.2">
      <c r="A721" s="169">
        <v>946</v>
      </c>
      <c r="B721" s="165" t="s">
        <v>231</v>
      </c>
      <c r="C721" s="168" t="s">
        <v>426</v>
      </c>
    </row>
    <row r="722" spans="1:3" x14ac:dyDescent="0.2">
      <c r="A722" s="169">
        <v>947</v>
      </c>
      <c r="B722" s="165" t="s">
        <v>388</v>
      </c>
      <c r="C722" s="168" t="s">
        <v>426</v>
      </c>
    </row>
    <row r="723" spans="1:3" x14ac:dyDescent="0.2">
      <c r="A723" s="169">
        <v>948</v>
      </c>
      <c r="B723" s="165" t="s">
        <v>389</v>
      </c>
      <c r="C723" s="168" t="s">
        <v>426</v>
      </c>
    </row>
    <row r="724" spans="1:3" x14ac:dyDescent="0.2">
      <c r="A724" s="169">
        <v>949</v>
      </c>
      <c r="B724" s="165" t="s">
        <v>390</v>
      </c>
      <c r="C724" s="168" t="s">
        <v>426</v>
      </c>
    </row>
    <row r="725" spans="1:3" x14ac:dyDescent="0.2">
      <c r="A725" s="169">
        <v>950</v>
      </c>
      <c r="B725" s="165" t="s">
        <v>391</v>
      </c>
      <c r="C725" s="168" t="s">
        <v>427</v>
      </c>
    </row>
    <row r="726" spans="1:3" x14ac:dyDescent="0.2">
      <c r="A726" s="169">
        <v>951</v>
      </c>
      <c r="B726" s="165" t="s">
        <v>392</v>
      </c>
      <c r="C726" s="168" t="s">
        <v>427</v>
      </c>
    </row>
    <row r="727" spans="1:3" x14ac:dyDescent="0.2">
      <c r="A727" s="169">
        <v>952</v>
      </c>
      <c r="B727" s="165" t="s">
        <v>393</v>
      </c>
      <c r="C727" s="168" t="s">
        <v>426</v>
      </c>
    </row>
    <row r="728" spans="1:3" x14ac:dyDescent="0.2">
      <c r="A728" s="169">
        <v>953</v>
      </c>
      <c r="B728" s="165" t="s">
        <v>394</v>
      </c>
      <c r="C728" s="168" t="s">
        <v>426</v>
      </c>
    </row>
    <row r="729" spans="1:3" x14ac:dyDescent="0.2">
      <c r="A729" s="169">
        <v>954</v>
      </c>
      <c r="B729" s="165" t="s">
        <v>395</v>
      </c>
      <c r="C729" s="168" t="s">
        <v>426</v>
      </c>
    </row>
    <row r="730" spans="1:3" x14ac:dyDescent="0.2">
      <c r="A730" s="169">
        <v>955</v>
      </c>
      <c r="B730" s="165" t="s">
        <v>396</v>
      </c>
      <c r="C730" s="168" t="s">
        <v>426</v>
      </c>
    </row>
    <row r="731" spans="1:3" x14ac:dyDescent="0.2">
      <c r="A731" s="169">
        <v>956</v>
      </c>
      <c r="B731" s="165" t="s">
        <v>397</v>
      </c>
      <c r="C731" s="168" t="s">
        <v>426</v>
      </c>
    </row>
    <row r="732" spans="1:3" x14ac:dyDescent="0.2">
      <c r="A732" s="169">
        <v>957</v>
      </c>
      <c r="B732" s="165" t="s">
        <v>398</v>
      </c>
      <c r="C732" s="168" t="s">
        <v>426</v>
      </c>
    </row>
    <row r="733" spans="1:3" x14ac:dyDescent="0.2">
      <c r="A733" s="169">
        <v>958</v>
      </c>
      <c r="B733" s="165" t="s">
        <v>399</v>
      </c>
      <c r="C733" s="168" t="s">
        <v>426</v>
      </c>
    </row>
    <row r="734" spans="1:3" x14ac:dyDescent="0.2">
      <c r="A734" s="169">
        <v>959</v>
      </c>
      <c r="B734" s="165" t="s">
        <v>400</v>
      </c>
      <c r="C734" s="168" t="s">
        <v>426</v>
      </c>
    </row>
    <row r="735" spans="1:3" x14ac:dyDescent="0.2">
      <c r="A735" s="169">
        <v>960</v>
      </c>
      <c r="B735" s="165" t="s">
        <v>401</v>
      </c>
      <c r="C735" s="168" t="s">
        <v>426</v>
      </c>
    </row>
    <row r="736" spans="1:3" x14ac:dyDescent="0.2">
      <c r="A736" s="169">
        <v>961</v>
      </c>
      <c r="B736" s="165" t="s">
        <v>402</v>
      </c>
      <c r="C736" s="168" t="s">
        <v>426</v>
      </c>
    </row>
    <row r="737" spans="1:3" x14ac:dyDescent="0.2">
      <c r="A737" s="169">
        <v>962</v>
      </c>
      <c r="B737" s="165" t="s">
        <v>403</v>
      </c>
      <c r="C737" s="168" t="s">
        <v>426</v>
      </c>
    </row>
    <row r="738" spans="1:3" x14ac:dyDescent="0.2">
      <c r="A738" s="169">
        <v>963</v>
      </c>
      <c r="B738" s="165" t="s">
        <v>404</v>
      </c>
      <c r="C738" s="168" t="s">
        <v>426</v>
      </c>
    </row>
    <row r="739" spans="1:3" x14ac:dyDescent="0.2">
      <c r="A739" s="169">
        <v>964</v>
      </c>
      <c r="B739" s="165" t="s">
        <v>405</v>
      </c>
      <c r="C739" s="168" t="s">
        <v>426</v>
      </c>
    </row>
    <row r="740" spans="1:3" x14ac:dyDescent="0.2">
      <c r="A740" s="169">
        <v>965</v>
      </c>
      <c r="B740" s="165" t="s">
        <v>406</v>
      </c>
      <c r="C740" s="168" t="s">
        <v>426</v>
      </c>
    </row>
    <row r="741" spans="1:3" x14ac:dyDescent="0.2">
      <c r="A741" s="169">
        <v>966</v>
      </c>
      <c r="B741" s="165" t="s">
        <v>251</v>
      </c>
      <c r="C741" s="168" t="s">
        <v>427</v>
      </c>
    </row>
    <row r="742" spans="1:3" x14ac:dyDescent="0.2">
      <c r="A742" s="169">
        <v>967</v>
      </c>
      <c r="B742" s="165" t="s">
        <v>263</v>
      </c>
      <c r="C742" s="168" t="s">
        <v>426</v>
      </c>
    </row>
    <row r="743" spans="1:3" x14ac:dyDescent="0.2">
      <c r="A743" s="169">
        <v>968</v>
      </c>
      <c r="B743" s="165" t="s">
        <v>263</v>
      </c>
      <c r="C743" s="168" t="s">
        <v>426</v>
      </c>
    </row>
    <row r="744" spans="1:3" x14ac:dyDescent="0.2">
      <c r="A744" s="169">
        <v>969</v>
      </c>
      <c r="B744" s="165" t="s">
        <v>406</v>
      </c>
      <c r="C744" s="168" t="s">
        <v>426</v>
      </c>
    </row>
    <row r="745" spans="1:3" x14ac:dyDescent="0.2">
      <c r="A745" s="169">
        <v>970</v>
      </c>
      <c r="B745" s="165" t="s">
        <v>219</v>
      </c>
      <c r="C745" s="168" t="s">
        <v>426</v>
      </c>
    </row>
    <row r="746" spans="1:3" x14ac:dyDescent="0.2">
      <c r="A746" s="169">
        <v>971</v>
      </c>
      <c r="B746" s="165" t="s">
        <v>407</v>
      </c>
      <c r="C746" s="168" t="s">
        <v>426</v>
      </c>
    </row>
    <row r="747" spans="1:3" x14ac:dyDescent="0.2">
      <c r="A747" s="169">
        <v>972</v>
      </c>
      <c r="B747" s="165" t="s">
        <v>408</v>
      </c>
      <c r="C747" s="168" t="s">
        <v>426</v>
      </c>
    </row>
    <row r="748" spans="1:3" x14ac:dyDescent="0.2">
      <c r="A748" s="169">
        <v>973</v>
      </c>
      <c r="B748" s="165" t="s">
        <v>261</v>
      </c>
      <c r="C748" s="168" t="s">
        <v>426</v>
      </c>
    </row>
    <row r="749" spans="1:3" x14ac:dyDescent="0.2">
      <c r="A749" s="169">
        <v>974</v>
      </c>
      <c r="B749" s="165" t="s">
        <v>287</v>
      </c>
      <c r="C749" s="168" t="s">
        <v>426</v>
      </c>
    </row>
    <row r="750" spans="1:3" x14ac:dyDescent="0.2">
      <c r="A750" s="169">
        <v>975</v>
      </c>
      <c r="B750" s="165" t="s">
        <v>409</v>
      </c>
      <c r="C750" s="168" t="s">
        <v>426</v>
      </c>
    </row>
    <row r="751" spans="1:3" x14ac:dyDescent="0.2">
      <c r="A751" s="169">
        <v>976</v>
      </c>
      <c r="B751" s="165" t="s">
        <v>410</v>
      </c>
      <c r="C751" s="168" t="s">
        <v>426</v>
      </c>
    </row>
    <row r="752" spans="1:3" x14ac:dyDescent="0.2">
      <c r="A752" s="169">
        <v>978</v>
      </c>
      <c r="B752" s="165" t="s">
        <v>245</v>
      </c>
      <c r="C752" s="168" t="s">
        <v>427</v>
      </c>
    </row>
    <row r="753" spans="1:3" x14ac:dyDescent="0.2">
      <c r="A753" s="169">
        <v>979</v>
      </c>
      <c r="B753" s="165" t="s">
        <v>284</v>
      </c>
      <c r="C753" s="168" t="s">
        <v>427</v>
      </c>
    </row>
    <row r="754" spans="1:3" x14ac:dyDescent="0.2">
      <c r="A754" s="169">
        <v>980</v>
      </c>
      <c r="B754" s="165" t="s">
        <v>411</v>
      </c>
      <c r="C754" s="168" t="s">
        <v>426</v>
      </c>
    </row>
    <row r="755" spans="1:3" x14ac:dyDescent="0.2">
      <c r="A755" s="169">
        <v>981</v>
      </c>
      <c r="B755" s="165" t="s">
        <v>412</v>
      </c>
      <c r="C755" s="168" t="s">
        <v>427</v>
      </c>
    </row>
    <row r="756" spans="1:3" x14ac:dyDescent="0.2">
      <c r="A756" s="169">
        <v>982</v>
      </c>
      <c r="B756" s="165" t="s">
        <v>413</v>
      </c>
      <c r="C756" s="168" t="s">
        <v>426</v>
      </c>
    </row>
    <row r="757" spans="1:3" x14ac:dyDescent="0.2">
      <c r="A757" s="169">
        <v>983</v>
      </c>
      <c r="B757" s="165" t="s">
        <v>414</v>
      </c>
      <c r="C757" s="168" t="s">
        <v>426</v>
      </c>
    </row>
    <row r="758" spans="1:3" x14ac:dyDescent="0.2">
      <c r="A758" s="169">
        <v>984</v>
      </c>
      <c r="B758" s="165" t="s">
        <v>415</v>
      </c>
      <c r="C758" s="168" t="s">
        <v>426</v>
      </c>
    </row>
    <row r="759" spans="1:3" x14ac:dyDescent="0.2">
      <c r="A759" s="169">
        <v>985</v>
      </c>
      <c r="B759" s="165" t="s">
        <v>416</v>
      </c>
      <c r="C759" s="168" t="s">
        <v>426</v>
      </c>
    </row>
    <row r="760" spans="1:3" x14ac:dyDescent="0.2">
      <c r="A760" s="169">
        <v>989</v>
      </c>
      <c r="B760" s="165" t="s">
        <v>300</v>
      </c>
      <c r="C760" s="168" t="s">
        <v>426</v>
      </c>
    </row>
    <row r="761" spans="1:3" x14ac:dyDescent="0.2">
      <c r="A761" s="169">
        <v>990</v>
      </c>
      <c r="B761" s="165" t="s">
        <v>301</v>
      </c>
      <c r="C761" s="168" t="s">
        <v>427</v>
      </c>
    </row>
    <row r="762" spans="1:3" x14ac:dyDescent="0.2">
      <c r="A762" s="169">
        <v>991</v>
      </c>
      <c r="B762" s="165" t="s">
        <v>251</v>
      </c>
      <c r="C762" s="168" t="s">
        <v>427</v>
      </c>
    </row>
    <row r="763" spans="1:3" x14ac:dyDescent="0.2">
      <c r="A763" s="169">
        <v>996</v>
      </c>
      <c r="B763" s="165" t="s">
        <v>330</v>
      </c>
      <c r="C763" s="168" t="s">
        <v>426</v>
      </c>
    </row>
    <row r="764" spans="1:3" x14ac:dyDescent="0.2">
      <c r="A764" s="169">
        <v>997</v>
      </c>
      <c r="B764" s="165" t="s">
        <v>417</v>
      </c>
      <c r="C764" s="168" t="s">
        <v>426</v>
      </c>
    </row>
  </sheetData>
  <hyperlinks>
    <hyperlink ref="A1" location="Overview!A1" display="Back to Overview" xr:uid="{00000000-0004-0000-0B00-000000000000}"/>
    <hyperlink ref="A1" location="Overview!A1" display="Back to Overview" xr:uid="{00000000-0004-0000-0B00-000001000000}"/>
  </hyperlinks>
  <pageMargins left="0.74803149606299213" right="0.74803149606299213" top="0.98425196850393704" bottom="0.98425196850393704" header="0.51181102362204722" footer="0.51181102362204722"/>
  <pageSetup paperSize="9" scale="47" fitToHeight="0" orientation="portrait" r:id="rId1"/>
  <headerFooter differentFirst="1" scaleWithDoc="0">
    <oddFooter>&amp;C&amp;"Calibri"&amp;11&amp;K000000&amp;P of &amp;N_x000D_&amp;1#&amp;"Calibri"&amp;12&amp;K008000Internal Use</oddFooter>
    <firstHeader>&amp;LSSC TPP Unit Rate Lookup Table</firstHeader>
    <firstFooter>&amp;C&amp;"Calibri"&amp;11&amp;K000000&amp;P of &amp;N_x000D_&amp;1#&amp;"Calibri"&amp;12&amp;K008000Internal Use</first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2"/>
  <sheetViews>
    <sheetView workbookViewId="0">
      <selection activeCell="K33" sqref="K33"/>
    </sheetView>
  </sheetViews>
  <sheetFormatPr defaultRowHeight="12.75" x14ac:dyDescent="0.2"/>
  <cols>
    <col min="1" max="1" width="32.140625" bestFit="1" customWidth="1"/>
    <col min="2" max="2" width="11.85546875" bestFit="1" customWidth="1"/>
    <col min="3" max="3" width="5.42578125" bestFit="1" customWidth="1"/>
    <col min="4" max="4" width="16.42578125" customWidth="1"/>
    <col min="5" max="6" width="16.140625" bestFit="1" customWidth="1"/>
  </cols>
  <sheetData>
    <row r="1" spans="1:6" x14ac:dyDescent="0.2">
      <c r="A1" s="162" t="s">
        <v>26</v>
      </c>
      <c r="B1" s="162"/>
    </row>
    <row r="2" spans="1:6" ht="36.75" customHeight="1" x14ac:dyDescent="0.2">
      <c r="A2" s="253" t="str">
        <f>Overview!B4&amp; " - Effective from "&amp;Overview!C4&amp;" - "&amp;Overview!E4&amp;" Residual Charging Bands"</f>
        <v>Aidien Limited - GSP_D - Effective from 2025/26 - Final Residual Charging Bands</v>
      </c>
      <c r="B2" s="254"/>
      <c r="C2" s="254"/>
      <c r="D2" s="254"/>
      <c r="E2" s="254"/>
      <c r="F2" s="254"/>
    </row>
    <row r="4" spans="1:6" ht="25.5" x14ac:dyDescent="0.2">
      <c r="A4" s="184" t="s">
        <v>604</v>
      </c>
      <c r="B4" s="184" t="s">
        <v>600</v>
      </c>
      <c r="C4" s="184" t="s">
        <v>607</v>
      </c>
      <c r="D4" s="184" t="s">
        <v>611</v>
      </c>
      <c r="E4" s="184" t="s">
        <v>612</v>
      </c>
      <c r="F4" s="21" t="s">
        <v>614</v>
      </c>
    </row>
    <row r="5" spans="1:6" ht="14.25" x14ac:dyDescent="0.2">
      <c r="A5" s="185" t="s">
        <v>155</v>
      </c>
      <c r="B5" s="186" t="s">
        <v>602</v>
      </c>
      <c r="C5" s="186" t="s">
        <v>603</v>
      </c>
      <c r="D5" s="191" t="s">
        <v>603</v>
      </c>
      <c r="E5" s="191" t="s">
        <v>603</v>
      </c>
      <c r="F5" s="190">
        <v>74.987382296427896</v>
      </c>
    </row>
    <row r="6" spans="1:6" ht="14.25" customHeight="1" x14ac:dyDescent="0.2">
      <c r="A6" s="298" t="s">
        <v>615</v>
      </c>
      <c r="B6" s="186">
        <v>1</v>
      </c>
      <c r="C6" s="186" t="s">
        <v>608</v>
      </c>
      <c r="D6" s="207">
        <v>0</v>
      </c>
      <c r="E6" s="207">
        <v>3571</v>
      </c>
      <c r="F6" s="190">
        <v>90.752073721602343</v>
      </c>
    </row>
    <row r="7" spans="1:6" ht="15.75" x14ac:dyDescent="0.2">
      <c r="A7" s="299"/>
      <c r="B7" s="186">
        <v>2</v>
      </c>
      <c r="C7" s="186" t="s">
        <v>608</v>
      </c>
      <c r="D7" s="207">
        <v>3571</v>
      </c>
      <c r="E7" s="207">
        <v>12553</v>
      </c>
      <c r="F7" s="190">
        <v>191.13159213103751</v>
      </c>
    </row>
    <row r="8" spans="1:6" ht="15.75" x14ac:dyDescent="0.2">
      <c r="A8" s="299"/>
      <c r="B8" s="186">
        <v>3</v>
      </c>
      <c r="C8" s="186" t="s">
        <v>608</v>
      </c>
      <c r="D8" s="207">
        <v>12553</v>
      </c>
      <c r="E8" s="207">
        <v>25279</v>
      </c>
      <c r="F8" s="190">
        <v>409.81503728768638</v>
      </c>
    </row>
    <row r="9" spans="1:6" ht="15.75" x14ac:dyDescent="0.2">
      <c r="A9" s="300"/>
      <c r="B9" s="186">
        <v>4</v>
      </c>
      <c r="C9" s="186" t="s">
        <v>608</v>
      </c>
      <c r="D9" s="207">
        <v>25279</v>
      </c>
      <c r="E9" s="207" t="s">
        <v>610</v>
      </c>
      <c r="F9" s="190">
        <v>1244.9315536856748</v>
      </c>
    </row>
    <row r="10" spans="1:6" ht="15.75" x14ac:dyDescent="0.2">
      <c r="A10" s="298" t="s">
        <v>618</v>
      </c>
      <c r="B10" s="186">
        <v>1</v>
      </c>
      <c r="C10" s="186" t="s">
        <v>609</v>
      </c>
      <c r="D10" s="207">
        <v>0</v>
      </c>
      <c r="E10" s="207">
        <v>80</v>
      </c>
      <c r="F10" s="190">
        <v>2434.8670867306737</v>
      </c>
    </row>
    <row r="11" spans="1:6" ht="15.75" x14ac:dyDescent="0.2">
      <c r="A11" s="299"/>
      <c r="B11" s="186">
        <v>2</v>
      </c>
      <c r="C11" s="186" t="s">
        <v>609</v>
      </c>
      <c r="D11" s="207">
        <v>80</v>
      </c>
      <c r="E11" s="207">
        <v>150</v>
      </c>
      <c r="F11" s="190">
        <v>4678.4791376351413</v>
      </c>
    </row>
    <row r="12" spans="1:6" ht="15.75" x14ac:dyDescent="0.2">
      <c r="A12" s="299"/>
      <c r="B12" s="186">
        <v>3</v>
      </c>
      <c r="C12" s="186" t="s">
        <v>609</v>
      </c>
      <c r="D12" s="207">
        <v>150</v>
      </c>
      <c r="E12" s="207">
        <v>231</v>
      </c>
      <c r="F12" s="190">
        <v>7283.1799520924778</v>
      </c>
    </row>
    <row r="13" spans="1:6" ht="15.75" x14ac:dyDescent="0.2">
      <c r="A13" s="300"/>
      <c r="B13" s="186">
        <v>4</v>
      </c>
      <c r="C13" s="186" t="s">
        <v>609</v>
      </c>
      <c r="D13" s="207">
        <v>231</v>
      </c>
      <c r="E13" s="207" t="s">
        <v>610</v>
      </c>
      <c r="F13" s="190">
        <v>16538.413968041907</v>
      </c>
    </row>
    <row r="14" spans="1:6" ht="15.75" x14ac:dyDescent="0.2">
      <c r="A14" s="298" t="s">
        <v>617</v>
      </c>
      <c r="B14" s="186">
        <v>1</v>
      </c>
      <c r="C14" s="186" t="s">
        <v>609</v>
      </c>
      <c r="D14" s="207">
        <v>0</v>
      </c>
      <c r="E14" s="207">
        <v>422</v>
      </c>
      <c r="F14" s="190">
        <v>12190.590747038612</v>
      </c>
    </row>
    <row r="15" spans="1:6" ht="15.75" x14ac:dyDescent="0.2">
      <c r="A15" s="299"/>
      <c r="B15" s="186">
        <v>2</v>
      </c>
      <c r="C15" s="186" t="s">
        <v>609</v>
      </c>
      <c r="D15" s="207">
        <v>422</v>
      </c>
      <c r="E15" s="207">
        <v>1000</v>
      </c>
      <c r="F15" s="190">
        <v>38060.105142379653</v>
      </c>
    </row>
    <row r="16" spans="1:6" ht="15.75" x14ac:dyDescent="0.2">
      <c r="A16" s="299"/>
      <c r="B16" s="186">
        <v>3</v>
      </c>
      <c r="C16" s="186" t="s">
        <v>609</v>
      </c>
      <c r="D16" s="207">
        <v>1000</v>
      </c>
      <c r="E16" s="207">
        <v>1800</v>
      </c>
      <c r="F16" s="190">
        <v>82522.317600842798</v>
      </c>
    </row>
    <row r="17" spans="1:6" ht="15.75" x14ac:dyDescent="0.2">
      <c r="A17" s="300"/>
      <c r="B17" s="186">
        <v>4</v>
      </c>
      <c r="C17" s="186" t="s">
        <v>609</v>
      </c>
      <c r="D17" s="207">
        <v>1800</v>
      </c>
      <c r="E17" s="207" t="s">
        <v>610</v>
      </c>
      <c r="F17" s="190">
        <v>153873.32245985389</v>
      </c>
    </row>
    <row r="18" spans="1:6" ht="15.75" x14ac:dyDescent="0.2">
      <c r="A18" s="301" t="s">
        <v>616</v>
      </c>
      <c r="B18" s="186">
        <v>1</v>
      </c>
      <c r="C18" s="186" t="s">
        <v>609</v>
      </c>
      <c r="D18" s="207">
        <v>0</v>
      </c>
      <c r="E18" s="207">
        <v>5000</v>
      </c>
      <c r="F18" s="190">
        <v>70458.204942781536</v>
      </c>
    </row>
    <row r="19" spans="1:6" ht="15.75" x14ac:dyDescent="0.2">
      <c r="A19" s="302"/>
      <c r="B19" s="186">
        <v>2</v>
      </c>
      <c r="C19" s="186" t="s">
        <v>609</v>
      </c>
      <c r="D19" s="207">
        <v>5000</v>
      </c>
      <c r="E19" s="207">
        <v>12000</v>
      </c>
      <c r="F19" s="190">
        <v>198400.28022046515</v>
      </c>
    </row>
    <row r="20" spans="1:6" ht="15.75" x14ac:dyDescent="0.2">
      <c r="A20" s="302"/>
      <c r="B20" s="186">
        <v>3</v>
      </c>
      <c r="C20" s="186" t="s">
        <v>609</v>
      </c>
      <c r="D20" s="207">
        <v>12000</v>
      </c>
      <c r="E20" s="207">
        <v>21500</v>
      </c>
      <c r="F20" s="190">
        <v>328665.105105597</v>
      </c>
    </row>
    <row r="21" spans="1:6" ht="15.75" x14ac:dyDescent="0.2">
      <c r="A21" s="303"/>
      <c r="B21" s="186">
        <v>4</v>
      </c>
      <c r="C21" s="186" t="s">
        <v>609</v>
      </c>
      <c r="D21" s="207">
        <v>21500</v>
      </c>
      <c r="E21" s="207" t="s">
        <v>610</v>
      </c>
      <c r="F21" s="190">
        <v>752186.7664342497</v>
      </c>
    </row>
    <row r="22" spans="1:6" x14ac:dyDescent="0.2">
      <c r="A22" t="s">
        <v>613</v>
      </c>
    </row>
  </sheetData>
  <mergeCells count="5">
    <mergeCell ref="A10:A13"/>
    <mergeCell ref="A14:A17"/>
    <mergeCell ref="A18:A21"/>
    <mergeCell ref="A6:A9"/>
    <mergeCell ref="A2:F2"/>
  </mergeCells>
  <hyperlinks>
    <hyperlink ref="A1" location="Overview!A1" display="Back to Overview" xr:uid="{00000000-0004-0000-0C00-000000000000}"/>
  </hyperlinks>
  <pageMargins left="0.7" right="0.7" top="0.75" bottom="0.75" header="0.3" footer="0.3"/>
  <pageSetup paperSize="9" orientation="portrait" r:id="rId1"/>
  <headerFooter>
    <oddFooter>&amp;C&amp;1#&amp;"Calibri"&amp;12&amp;K008000Internal Use</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0"/>
  <sheetViews>
    <sheetView showGridLines="0" workbookViewId="0"/>
  </sheetViews>
  <sheetFormatPr defaultRowHeight="12.75" x14ac:dyDescent="0.2"/>
  <cols>
    <col min="1" max="1" width="41.140625" customWidth="1"/>
    <col min="2" max="2" width="26.85546875" customWidth="1"/>
    <col min="3" max="3" width="0.140625" customWidth="1"/>
    <col min="4" max="4" width="9.140625" hidden="1" customWidth="1"/>
    <col min="5" max="5" width="0.85546875" hidden="1" customWidth="1"/>
    <col min="6" max="6" width="9.140625" hidden="1" customWidth="1"/>
  </cols>
  <sheetData>
    <row r="1" spans="1:6" x14ac:dyDescent="0.2">
      <c r="A1" s="162" t="s">
        <v>26</v>
      </c>
    </row>
    <row r="2" spans="1:6" ht="33" customHeight="1" x14ac:dyDescent="0.2">
      <c r="A2" s="242" t="str">
        <f>Overview!C4&amp;" - Effective from "&amp;Overview!D4&amp;" - "&amp;Overview!F4&amp;" TNUoS Mapping"</f>
        <v>2025/26 - Effective from 1 April 2025 -  TNUoS Mapping</v>
      </c>
      <c r="B2" s="242"/>
      <c r="C2" s="242"/>
      <c r="D2" s="242"/>
      <c r="E2" s="242"/>
      <c r="F2" s="242"/>
    </row>
    <row r="3" spans="1:6" x14ac:dyDescent="0.2">
      <c r="A3" s="184" t="s">
        <v>682</v>
      </c>
      <c r="B3" s="184" t="s">
        <v>683</v>
      </c>
      <c r="C3" s="192"/>
      <c r="D3" s="192"/>
      <c r="E3" s="192"/>
      <c r="F3" s="192"/>
    </row>
    <row r="4" spans="1:6" x14ac:dyDescent="0.2">
      <c r="A4" s="193" t="s">
        <v>681</v>
      </c>
      <c r="B4" s="193" t="s">
        <v>684</v>
      </c>
      <c r="C4" s="192"/>
      <c r="D4" s="192"/>
      <c r="E4" s="192"/>
      <c r="F4" s="192"/>
    </row>
    <row r="5" spans="1:6" x14ac:dyDescent="0.2">
      <c r="A5" s="194" t="s">
        <v>487</v>
      </c>
      <c r="B5" s="194" t="s">
        <v>685</v>
      </c>
      <c r="C5" s="192"/>
      <c r="D5" s="192"/>
      <c r="E5" s="192"/>
      <c r="F5" s="192"/>
    </row>
    <row r="6" spans="1:6" x14ac:dyDescent="0.2">
      <c r="A6" s="194" t="s">
        <v>620</v>
      </c>
      <c r="B6" s="194" t="str">
        <f>$B$5</f>
        <v>n/a (Non-Final Demand Site)</v>
      </c>
      <c r="C6" s="192"/>
      <c r="D6" s="192"/>
      <c r="E6" s="192"/>
      <c r="F6" s="192"/>
    </row>
    <row r="7" spans="1:6" x14ac:dyDescent="0.2">
      <c r="A7" s="193" t="s">
        <v>621</v>
      </c>
      <c r="B7" s="193" t="s">
        <v>686</v>
      </c>
      <c r="C7" s="192"/>
      <c r="D7" s="192"/>
      <c r="E7" s="192"/>
      <c r="F7" s="192"/>
    </row>
    <row r="8" spans="1:6" x14ac:dyDescent="0.2">
      <c r="A8" s="193" t="s">
        <v>622</v>
      </c>
      <c r="B8" s="193" t="s">
        <v>687</v>
      </c>
      <c r="C8" s="192"/>
      <c r="D8" s="192"/>
      <c r="E8" s="192"/>
      <c r="F8" s="192"/>
    </row>
    <row r="9" spans="1:6" x14ac:dyDescent="0.2">
      <c r="A9" s="193" t="s">
        <v>623</v>
      </c>
      <c r="B9" s="193" t="s">
        <v>688</v>
      </c>
      <c r="C9" s="192"/>
      <c r="D9" s="192"/>
      <c r="E9" s="192"/>
      <c r="F9" s="192"/>
    </row>
    <row r="10" spans="1:6" x14ac:dyDescent="0.2">
      <c r="A10" s="193" t="s">
        <v>624</v>
      </c>
      <c r="B10" s="193" t="s">
        <v>689</v>
      </c>
      <c r="C10" s="192"/>
      <c r="D10" s="192"/>
      <c r="E10" s="192"/>
      <c r="F10" s="192"/>
    </row>
    <row r="11" spans="1:6" x14ac:dyDescent="0.2">
      <c r="A11" s="194" t="s">
        <v>158</v>
      </c>
      <c r="B11" s="194" t="str">
        <f t="shared" ref="B11:B12" si="0">$B$5</f>
        <v>n/a (Non-Final Demand Site)</v>
      </c>
      <c r="C11" s="192"/>
      <c r="D11" s="192"/>
      <c r="E11" s="192"/>
      <c r="F11" s="192"/>
    </row>
    <row r="12" spans="1:6" x14ac:dyDescent="0.2">
      <c r="A12" s="194" t="s">
        <v>488</v>
      </c>
      <c r="B12" s="194" t="str">
        <f t="shared" si="0"/>
        <v>n/a (Non-Final Demand Site)</v>
      </c>
      <c r="C12" s="192"/>
      <c r="D12" s="192"/>
      <c r="E12" s="192"/>
      <c r="F12" s="192"/>
    </row>
    <row r="13" spans="1:6" x14ac:dyDescent="0.2">
      <c r="A13" s="193" t="s">
        <v>489</v>
      </c>
      <c r="B13" s="193" t="s">
        <v>690</v>
      </c>
      <c r="C13" s="192"/>
      <c r="D13" s="192"/>
      <c r="E13" s="192"/>
      <c r="F13" s="192"/>
    </row>
    <row r="14" spans="1:6" x14ac:dyDescent="0.2">
      <c r="A14" s="193" t="s">
        <v>490</v>
      </c>
      <c r="B14" s="193" t="s">
        <v>691</v>
      </c>
      <c r="C14" s="192"/>
      <c r="D14" s="192"/>
      <c r="E14" s="192"/>
      <c r="F14" s="192"/>
    </row>
    <row r="15" spans="1:6" x14ac:dyDescent="0.2">
      <c r="A15" s="193" t="s">
        <v>491</v>
      </c>
      <c r="B15" s="193" t="s">
        <v>692</v>
      </c>
      <c r="C15" s="192"/>
      <c r="D15" s="192"/>
      <c r="E15" s="192"/>
      <c r="F15" s="192"/>
    </row>
    <row r="16" spans="1:6" x14ac:dyDescent="0.2">
      <c r="A16" s="193" t="s">
        <v>492</v>
      </c>
      <c r="B16" s="193" t="s">
        <v>693</v>
      </c>
      <c r="C16" s="192"/>
      <c r="D16" s="192"/>
      <c r="E16" s="192"/>
      <c r="F16" s="192"/>
    </row>
    <row r="17" spans="1:6" x14ac:dyDescent="0.2">
      <c r="A17" s="194" t="s">
        <v>493</v>
      </c>
      <c r="B17" s="194" t="str">
        <f>$B$5</f>
        <v>n/a (Non-Final Demand Site)</v>
      </c>
      <c r="C17" s="192"/>
      <c r="D17" s="192"/>
      <c r="E17" s="192"/>
      <c r="F17" s="192"/>
    </row>
    <row r="18" spans="1:6" x14ac:dyDescent="0.2">
      <c r="A18" s="193" t="s">
        <v>494</v>
      </c>
      <c r="B18" s="193" t="s">
        <v>690</v>
      </c>
      <c r="C18" s="192"/>
      <c r="D18" s="192"/>
      <c r="E18" s="192"/>
      <c r="F18" s="192"/>
    </row>
    <row r="19" spans="1:6" x14ac:dyDescent="0.2">
      <c r="A19" s="193" t="s">
        <v>495</v>
      </c>
      <c r="B19" s="193" t="s">
        <v>691</v>
      </c>
      <c r="C19" s="192"/>
      <c r="D19" s="192"/>
      <c r="E19" s="192"/>
      <c r="F19" s="192"/>
    </row>
    <row r="20" spans="1:6" x14ac:dyDescent="0.2">
      <c r="A20" s="193" t="s">
        <v>496</v>
      </c>
      <c r="B20" s="193" t="s">
        <v>692</v>
      </c>
      <c r="C20" s="192"/>
      <c r="D20" s="192"/>
      <c r="E20" s="192"/>
      <c r="F20" s="192"/>
    </row>
    <row r="21" spans="1:6" x14ac:dyDescent="0.2">
      <c r="A21" s="193" t="s">
        <v>497</v>
      </c>
      <c r="B21" s="193" t="s">
        <v>693</v>
      </c>
      <c r="C21" s="192"/>
      <c r="D21" s="192"/>
      <c r="E21" s="192"/>
      <c r="F21" s="192"/>
    </row>
    <row r="22" spans="1:6" x14ac:dyDescent="0.2">
      <c r="A22" s="194" t="s">
        <v>498</v>
      </c>
      <c r="B22" s="194" t="str">
        <f>$B$5</f>
        <v>n/a (Non-Final Demand Site)</v>
      </c>
      <c r="C22" s="192"/>
      <c r="D22" s="192"/>
      <c r="E22" s="192"/>
      <c r="F22" s="192"/>
    </row>
    <row r="23" spans="1:6" x14ac:dyDescent="0.2">
      <c r="A23" s="193" t="s">
        <v>499</v>
      </c>
      <c r="B23" s="193" t="s">
        <v>694</v>
      </c>
      <c r="C23" s="192"/>
      <c r="D23" s="192"/>
      <c r="E23" s="192"/>
      <c r="F23" s="192"/>
    </row>
    <row r="24" spans="1:6" x14ac:dyDescent="0.2">
      <c r="A24" s="193" t="s">
        <v>500</v>
      </c>
      <c r="B24" s="193" t="s">
        <v>695</v>
      </c>
      <c r="C24" s="192"/>
      <c r="D24" s="192"/>
      <c r="E24" s="192"/>
      <c r="F24" s="192"/>
    </row>
    <row r="25" spans="1:6" x14ac:dyDescent="0.2">
      <c r="A25" s="193" t="s">
        <v>501</v>
      </c>
      <c r="B25" s="193" t="s">
        <v>696</v>
      </c>
      <c r="C25" s="192"/>
      <c r="D25" s="192"/>
      <c r="E25" s="192"/>
      <c r="F25" s="192"/>
    </row>
    <row r="26" spans="1:6" x14ac:dyDescent="0.2">
      <c r="A26" s="193" t="s">
        <v>502</v>
      </c>
      <c r="B26" s="193" t="s">
        <v>697</v>
      </c>
      <c r="C26" s="192"/>
      <c r="D26" s="192"/>
      <c r="E26" s="192"/>
      <c r="F26" s="192"/>
    </row>
    <row r="27" spans="1:6" x14ac:dyDescent="0.2">
      <c r="A27" s="194" t="s">
        <v>162</v>
      </c>
      <c r="B27" s="194" t="s">
        <v>698</v>
      </c>
      <c r="C27" s="192"/>
      <c r="D27" s="192"/>
      <c r="E27" s="192"/>
      <c r="F27" s="192"/>
    </row>
    <row r="28" spans="1:6" x14ac:dyDescent="0.2">
      <c r="A28" s="194" t="s">
        <v>163</v>
      </c>
      <c r="B28" s="194" t="str">
        <f t="shared" ref="B28:B36" si="1">$B$5</f>
        <v>n/a (Non-Final Demand Site)</v>
      </c>
      <c r="C28" s="192"/>
      <c r="D28" s="192"/>
      <c r="E28" s="192"/>
      <c r="F28" s="192"/>
    </row>
    <row r="29" spans="1:6" x14ac:dyDescent="0.2">
      <c r="A29" s="194" t="s">
        <v>164</v>
      </c>
      <c r="B29" s="194" t="str">
        <f t="shared" si="1"/>
        <v>n/a (Non-Final Demand Site)</v>
      </c>
      <c r="C29" s="192"/>
      <c r="D29" s="192"/>
      <c r="E29" s="192"/>
      <c r="F29" s="192"/>
    </row>
    <row r="30" spans="1:6" x14ac:dyDescent="0.2">
      <c r="A30" s="194" t="s">
        <v>165</v>
      </c>
      <c r="B30" s="194" t="str">
        <f t="shared" si="1"/>
        <v>n/a (Non-Final Demand Site)</v>
      </c>
      <c r="C30" s="192"/>
      <c r="D30" s="192"/>
      <c r="E30" s="192"/>
      <c r="F30" s="192"/>
    </row>
    <row r="31" spans="1:6" x14ac:dyDescent="0.2">
      <c r="A31" s="194" t="s">
        <v>166</v>
      </c>
      <c r="B31" s="194" t="str">
        <f t="shared" si="1"/>
        <v>n/a (Non-Final Demand Site)</v>
      </c>
      <c r="C31" s="192"/>
      <c r="D31" s="192"/>
      <c r="E31" s="192"/>
      <c r="F31" s="192"/>
    </row>
    <row r="32" spans="1:6" x14ac:dyDescent="0.2">
      <c r="A32" s="194" t="s">
        <v>167</v>
      </c>
      <c r="B32" s="194" t="str">
        <f t="shared" si="1"/>
        <v>n/a (Non-Final Demand Site)</v>
      </c>
      <c r="C32" s="192"/>
      <c r="D32" s="192"/>
      <c r="E32" s="192"/>
      <c r="F32" s="192"/>
    </row>
    <row r="33" spans="1:6" x14ac:dyDescent="0.2">
      <c r="A33" s="194" t="s">
        <v>168</v>
      </c>
      <c r="B33" s="194" t="str">
        <f t="shared" si="1"/>
        <v>n/a (Non-Final Demand Site)</v>
      </c>
      <c r="C33" s="192"/>
      <c r="D33" s="192"/>
      <c r="E33" s="192"/>
      <c r="F33" s="192"/>
    </row>
    <row r="34" spans="1:6" x14ac:dyDescent="0.2">
      <c r="A34" s="194" t="s">
        <v>169</v>
      </c>
      <c r="B34" s="194" t="str">
        <f t="shared" si="1"/>
        <v>n/a (Non-Final Demand Site)</v>
      </c>
      <c r="C34" s="192"/>
      <c r="D34" s="192"/>
      <c r="E34" s="192"/>
      <c r="F34" s="192"/>
    </row>
    <row r="35" spans="1:6" x14ac:dyDescent="0.2">
      <c r="A35" s="194" t="s">
        <v>170</v>
      </c>
      <c r="B35" s="194" t="str">
        <f t="shared" si="1"/>
        <v>n/a (Non-Final Demand Site)</v>
      </c>
      <c r="C35" s="192"/>
      <c r="D35" s="192"/>
      <c r="E35" s="192"/>
      <c r="F35" s="192"/>
    </row>
    <row r="36" spans="1:6" x14ac:dyDescent="0.2">
      <c r="A36" s="194" t="s">
        <v>703</v>
      </c>
      <c r="B36" s="194" t="str">
        <f t="shared" si="1"/>
        <v>n/a (Non-Final Demand Site)</v>
      </c>
      <c r="C36" s="192"/>
      <c r="D36" s="192"/>
      <c r="E36" s="192"/>
      <c r="F36" s="192"/>
    </row>
    <row r="37" spans="1:6" x14ac:dyDescent="0.2">
      <c r="A37" s="193" t="s">
        <v>704</v>
      </c>
      <c r="B37" s="193" t="s">
        <v>699</v>
      </c>
      <c r="C37" s="192"/>
      <c r="D37" s="192"/>
      <c r="E37" s="192"/>
      <c r="F37" s="192"/>
    </row>
    <row r="38" spans="1:6" x14ac:dyDescent="0.2">
      <c r="A38" s="193" t="s">
        <v>705</v>
      </c>
      <c r="B38" s="193" t="s">
        <v>700</v>
      </c>
      <c r="C38" s="192"/>
      <c r="D38" s="192"/>
      <c r="E38" s="192"/>
      <c r="F38" s="192"/>
    </row>
    <row r="39" spans="1:6" x14ac:dyDescent="0.2">
      <c r="A39" s="193" t="s">
        <v>706</v>
      </c>
      <c r="B39" s="193" t="s">
        <v>701</v>
      </c>
      <c r="C39" s="192"/>
      <c r="D39" s="192"/>
      <c r="E39" s="192"/>
      <c r="F39" s="192"/>
    </row>
    <row r="40" spans="1:6" x14ac:dyDescent="0.2">
      <c r="A40" s="193" t="s">
        <v>707</v>
      </c>
      <c r="B40" s="193" t="s">
        <v>702</v>
      </c>
      <c r="C40" s="192"/>
      <c r="D40" s="192"/>
      <c r="E40" s="192"/>
      <c r="F40" s="192"/>
    </row>
  </sheetData>
  <mergeCells count="1">
    <mergeCell ref="A2:F2"/>
  </mergeCells>
  <hyperlinks>
    <hyperlink ref="A1" location="Overview!A1" display="Back to Overview" xr:uid="{564C6D85-AEA0-441E-B605-C50AC13976D7}"/>
  </hyperlinks>
  <pageMargins left="0.7" right="0.7" top="0.75" bottom="0.75" header="0.3" footer="0.3"/>
  <pageSetup paperSize="9" orientation="portrait" r:id="rId1"/>
  <headerFooter>
    <oddFooter>&amp;C&amp;1#&amp;"Calibri"&amp;12&amp;K008000Internal Use</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pageSetUpPr fitToPage="1"/>
  </sheetPr>
  <dimension ref="A1:EX24"/>
  <sheetViews>
    <sheetView zoomScaleNormal="100" workbookViewId="0"/>
  </sheetViews>
  <sheetFormatPr defaultRowHeight="12.75" x14ac:dyDescent="0.2"/>
  <cols>
    <col min="1" max="1" width="2.42578125" customWidth="1"/>
    <col min="2" max="2" width="33.7109375" customWidth="1"/>
    <col min="3" max="4" width="14.140625" customWidth="1"/>
    <col min="5" max="9" width="12.140625" customWidth="1"/>
    <col min="10" max="10" width="5.5703125" customWidth="1"/>
    <col min="11" max="11" width="5.28515625" customWidth="1"/>
    <col min="12" max="12" width="35.28515625" customWidth="1"/>
    <col min="13" max="20" width="11.7109375" customWidth="1"/>
    <col min="28" max="28" width="25" bestFit="1" customWidth="1"/>
    <col min="29" max="29" width="14.5703125" bestFit="1" customWidth="1"/>
  </cols>
  <sheetData>
    <row r="1" spans="1:154" x14ac:dyDescent="0.2">
      <c r="B1" s="96" t="s">
        <v>26</v>
      </c>
    </row>
    <row r="2" spans="1:154" s="2" customFormat="1" ht="21.75" customHeight="1" x14ac:dyDescent="0.2">
      <c r="B2" s="304" t="str">
        <f>Overview!B4&amp; " - Effective from "&amp;Overview!D4&amp;" - "&amp;Overview!E4</f>
        <v>Aidien Limited - GSP_D - Effective from 1 April 2025 - Final</v>
      </c>
      <c r="C2" s="305"/>
      <c r="D2" s="305"/>
      <c r="E2" s="305"/>
      <c r="F2" s="305"/>
      <c r="G2" s="305"/>
      <c r="H2" s="305"/>
      <c r="I2" s="305"/>
      <c r="J2" s="305"/>
      <c r="K2" s="305"/>
      <c r="L2" s="305"/>
      <c r="M2" s="305"/>
      <c r="N2" s="305"/>
      <c r="O2" s="305"/>
      <c r="P2" s="305"/>
      <c r="Q2" s="305"/>
      <c r="R2" s="305"/>
      <c r="S2" s="305"/>
      <c r="T2" s="306"/>
      <c r="U2"/>
      <c r="V2"/>
      <c r="W2"/>
      <c r="X2"/>
      <c r="Y2"/>
      <c r="Z2"/>
      <c r="AA2"/>
      <c r="AB2" s="27"/>
      <c r="AC2" s="56" t="s">
        <v>175</v>
      </c>
      <c r="AD2" s="56" t="s">
        <v>177</v>
      </c>
      <c r="AE2" s="56" t="s">
        <v>176</v>
      </c>
      <c r="AF2" s="15" t="s">
        <v>32</v>
      </c>
      <c r="AG2" s="15" t="s">
        <v>33</v>
      </c>
      <c r="AH2" s="27" t="s">
        <v>141</v>
      </c>
      <c r="AI2" s="15" t="s">
        <v>40</v>
      </c>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row>
    <row r="3" spans="1:154" s="114" customFormat="1" ht="9" customHeight="1" x14ac:dyDescent="0.2">
      <c r="A3" s="113"/>
      <c r="B3" s="113"/>
      <c r="C3" s="113"/>
      <c r="D3" s="113"/>
      <c r="E3" s="113"/>
      <c r="F3" s="113"/>
      <c r="G3" s="113"/>
      <c r="H3" s="113"/>
      <c r="I3" s="113"/>
      <c r="J3" s="113"/>
      <c r="K3" s="113"/>
      <c r="L3"/>
      <c r="M3"/>
      <c r="N3"/>
      <c r="O3"/>
      <c r="P3"/>
      <c r="Q3"/>
      <c r="R3"/>
      <c r="S3"/>
      <c r="T3"/>
      <c r="U3"/>
      <c r="V3"/>
      <c r="W3"/>
      <c r="X3"/>
      <c r="Y3"/>
      <c r="Z3"/>
      <c r="AA3"/>
      <c r="AB3" s="17" t="s">
        <v>155</v>
      </c>
      <c r="AC3" s="148" t="s">
        <v>181</v>
      </c>
      <c r="AD3" s="149" t="s">
        <v>183</v>
      </c>
      <c r="AE3" s="150" t="s">
        <v>176</v>
      </c>
      <c r="AF3" s="156" t="s">
        <v>185</v>
      </c>
      <c r="AG3" s="151" t="s">
        <v>188</v>
      </c>
      <c r="AH3" s="151" t="s">
        <v>188</v>
      </c>
      <c r="AI3" s="152" t="s">
        <v>188</v>
      </c>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row>
    <row r="4" spans="1:154" ht="26.25" customHeight="1" x14ac:dyDescent="0.2">
      <c r="B4" s="310" t="s">
        <v>179</v>
      </c>
      <c r="C4" s="311"/>
      <c r="D4" s="311"/>
      <c r="E4" s="311"/>
      <c r="F4" s="311"/>
      <c r="G4" s="311"/>
      <c r="H4" s="311"/>
      <c r="I4" s="312"/>
      <c r="L4" s="310" t="s">
        <v>180</v>
      </c>
      <c r="M4" s="311"/>
      <c r="N4" s="311"/>
      <c r="O4" s="311"/>
      <c r="P4" s="311"/>
      <c r="Q4" s="311"/>
      <c r="R4" s="311"/>
      <c r="S4" s="311"/>
      <c r="T4" s="312"/>
      <c r="AB4" s="17" t="s">
        <v>156</v>
      </c>
      <c r="AC4" s="148" t="s">
        <v>181</v>
      </c>
      <c r="AD4" s="149" t="s">
        <v>183</v>
      </c>
      <c r="AE4" s="150" t="s">
        <v>176</v>
      </c>
      <c r="AF4" s="151" t="s">
        <v>188</v>
      </c>
      <c r="AG4" s="151" t="s">
        <v>188</v>
      </c>
      <c r="AH4" s="151" t="s">
        <v>188</v>
      </c>
      <c r="AI4" s="152" t="s">
        <v>188</v>
      </c>
    </row>
    <row r="5" spans="1:154" ht="18" customHeight="1" x14ac:dyDescent="0.2">
      <c r="B5" s="314" t="s">
        <v>111</v>
      </c>
      <c r="C5" s="314"/>
      <c r="D5" s="314"/>
      <c r="E5" s="314"/>
      <c r="F5" s="314"/>
      <c r="G5" s="314"/>
      <c r="H5" s="314"/>
      <c r="I5" s="314"/>
      <c r="L5" s="314" t="s">
        <v>113</v>
      </c>
      <c r="M5" s="314"/>
      <c r="N5" s="314"/>
      <c r="O5" s="314"/>
      <c r="P5" s="314"/>
      <c r="Q5" s="314"/>
      <c r="R5" s="314"/>
      <c r="S5" s="314"/>
      <c r="T5" s="314"/>
      <c r="AB5" s="17" t="s">
        <v>157</v>
      </c>
      <c r="AC5" s="148" t="s">
        <v>181</v>
      </c>
      <c r="AD5" s="149" t="s">
        <v>183</v>
      </c>
      <c r="AE5" s="150" t="s">
        <v>176</v>
      </c>
      <c r="AF5" s="156" t="s">
        <v>185</v>
      </c>
      <c r="AG5" s="151" t="s">
        <v>188</v>
      </c>
      <c r="AH5" s="151" t="s">
        <v>188</v>
      </c>
      <c r="AI5" s="152" t="s">
        <v>188</v>
      </c>
    </row>
    <row r="6" spans="1:154" s="115" customFormat="1" ht="27.75" customHeight="1" x14ac:dyDescent="0.2">
      <c r="B6" s="313" t="s">
        <v>117</v>
      </c>
      <c r="C6" s="313"/>
      <c r="D6" s="313"/>
      <c r="E6" s="313"/>
      <c r="F6" s="313"/>
      <c r="G6" s="313"/>
      <c r="H6" s="313"/>
      <c r="I6" s="313"/>
      <c r="L6" s="313" t="s">
        <v>118</v>
      </c>
      <c r="M6" s="313"/>
      <c r="N6" s="313"/>
      <c r="O6" s="313"/>
      <c r="P6" s="313"/>
      <c r="Q6" s="313"/>
      <c r="R6" s="313"/>
      <c r="S6" s="313"/>
      <c r="T6" s="313"/>
      <c r="AB6" s="17" t="s">
        <v>158</v>
      </c>
      <c r="AC6" s="148" t="s">
        <v>181</v>
      </c>
      <c r="AD6" s="149" t="s">
        <v>183</v>
      </c>
      <c r="AE6" s="150" t="s">
        <v>176</v>
      </c>
      <c r="AF6" s="151" t="s">
        <v>188</v>
      </c>
      <c r="AG6" s="151" t="s">
        <v>188</v>
      </c>
      <c r="AH6" s="151" t="s">
        <v>188</v>
      </c>
      <c r="AI6" s="152" t="s">
        <v>188</v>
      </c>
    </row>
    <row r="7" spans="1:154" ht="18" customHeight="1" x14ac:dyDescent="0.2">
      <c r="B7" s="314" t="s">
        <v>112</v>
      </c>
      <c r="C7" s="314"/>
      <c r="D7" s="314"/>
      <c r="E7" s="314"/>
      <c r="F7" s="314"/>
      <c r="G7" s="314"/>
      <c r="H7" s="314"/>
      <c r="I7" s="314"/>
      <c r="L7" s="314" t="s">
        <v>114</v>
      </c>
      <c r="M7" s="314"/>
      <c r="N7" s="314"/>
      <c r="O7" s="314"/>
      <c r="P7" s="314"/>
      <c r="Q7" s="314"/>
      <c r="R7" s="314"/>
      <c r="S7" s="314"/>
      <c r="T7" s="314"/>
      <c r="AB7" s="17" t="s">
        <v>159</v>
      </c>
      <c r="AC7" s="148" t="s">
        <v>181</v>
      </c>
      <c r="AD7" s="149" t="s">
        <v>183</v>
      </c>
      <c r="AE7" s="150" t="s">
        <v>176</v>
      </c>
      <c r="AF7" s="156" t="s">
        <v>185</v>
      </c>
      <c r="AG7" s="156" t="s">
        <v>186</v>
      </c>
      <c r="AH7" s="157" t="s">
        <v>187</v>
      </c>
      <c r="AI7" s="158" t="s">
        <v>40</v>
      </c>
    </row>
    <row r="8" spans="1:154" ht="8.25" customHeight="1" x14ac:dyDescent="0.2">
      <c r="AB8" s="17" t="s">
        <v>160</v>
      </c>
      <c r="AC8" s="148" t="s">
        <v>181</v>
      </c>
      <c r="AD8" s="149" t="s">
        <v>183</v>
      </c>
      <c r="AE8" s="150" t="s">
        <v>176</v>
      </c>
      <c r="AF8" s="156" t="s">
        <v>185</v>
      </c>
      <c r="AG8" s="156" t="s">
        <v>186</v>
      </c>
      <c r="AH8" s="157" t="s">
        <v>187</v>
      </c>
      <c r="AI8" s="153" t="s">
        <v>40</v>
      </c>
    </row>
    <row r="9" spans="1:154" ht="72" customHeight="1" x14ac:dyDescent="0.2">
      <c r="B9" s="116" t="s">
        <v>115</v>
      </c>
      <c r="C9" s="117" t="str">
        <f>IFERROR(VLOOKUP($B$10,$AB$2:$AI$18,2,FALSE),AC2)</f>
        <v>Red unit charge
p/kWh</v>
      </c>
      <c r="D9" s="117" t="str">
        <f>IFERROR(VLOOKUP($B$10,$AB$2:$AI$18,3,FALSE),AD2)</f>
        <v>Amber unit charge
p/kWh</v>
      </c>
      <c r="E9" s="117" t="str">
        <f>IFERROR(VLOOKUP($B$10,$AB$2:$AI$18,4,FALSE),AE2)</f>
        <v>Green unit charge
p/kWh</v>
      </c>
      <c r="F9" s="117" t="str">
        <f>IFERROR(VLOOKUP($B$10,$AB$2:$AI$18,5,FALSE),AF2)</f>
        <v>Fixed charge 
p/MPAN/day</v>
      </c>
      <c r="G9" s="117" t="str">
        <f>IFERROR(VLOOKUP($B$10,$AB$2:$AI$18,6,FALSE),AG2)</f>
        <v>Capacity charge 
p/kVA/day</v>
      </c>
      <c r="H9" s="117" t="str">
        <f>IFERROR(VLOOKUP($B$10,$AB$2:$AI$18,7,FALSE),AH2)</f>
        <v>Exceeded Capacity charge 
p/kVA/day</v>
      </c>
      <c r="I9" s="117" t="str">
        <f>IFERROR(VLOOKUP($B$10,$AB$2:$AI$18,8,FALSE),AI2)</f>
        <v>Reactive power charge
p/kVArh</v>
      </c>
      <c r="L9" s="116" t="s">
        <v>116</v>
      </c>
      <c r="M9" s="134" t="str">
        <f>'Annex 2 Designated EHV charges'!I10</f>
        <v>Import
Super Red
unit charge
(p/kWh)</v>
      </c>
      <c r="N9" s="134" t="str">
        <f>'Annex 2 Designated EHV charges'!J10</f>
        <v>Import
fixed charge
(p/day)</v>
      </c>
      <c r="O9" s="134" t="str">
        <f>'Annex 2 Designated EHV charges'!K10</f>
        <v>Import
capacity charge
(p/kVA/day)</v>
      </c>
      <c r="P9" s="134" t="str">
        <f>'Annex 2 Designated EHV charges'!L10</f>
        <v>Import
exceeded capacity charge
(p/kVA/day)</v>
      </c>
      <c r="Q9" s="135" t="str">
        <f>'Annex 2 Designated EHV charges'!M10</f>
        <v>Export
Super Red
unit charge
(p/kWh)</v>
      </c>
      <c r="R9" s="135" t="str">
        <f>'Annex 2 Designated EHV charges'!N10</f>
        <v>Export
fixed charge
(p/day)</v>
      </c>
      <c r="S9" s="135" t="str">
        <f>'Annex 2 Designated EHV charges'!O10</f>
        <v>Export
capacity charge
(p/kVA/day)</v>
      </c>
      <c r="T9" s="135" t="str">
        <f>'Annex 2 Designated EHV charges'!P10</f>
        <v>Export
exceeded capacity charge
(p/kVA/day)</v>
      </c>
      <c r="AB9" s="17" t="s">
        <v>161</v>
      </c>
      <c r="AC9" s="148" t="s">
        <v>181</v>
      </c>
      <c r="AD9" s="149" t="s">
        <v>183</v>
      </c>
      <c r="AE9" s="150" t="s">
        <v>176</v>
      </c>
      <c r="AF9" s="156" t="s">
        <v>185</v>
      </c>
      <c r="AG9" s="156" t="s">
        <v>186</v>
      </c>
      <c r="AH9" s="157" t="s">
        <v>187</v>
      </c>
      <c r="AI9" s="153" t="s">
        <v>40</v>
      </c>
    </row>
    <row r="10" spans="1:154" ht="30" customHeight="1" x14ac:dyDescent="0.2">
      <c r="B10" s="107" t="s">
        <v>159</v>
      </c>
      <c r="C10" s="131" t="str">
        <f>IFERROR(VLOOKUP($B$10,'Annex 1 LV, HV and UMS charges'!$A:$K,4,FALSE),"")</f>
        <v/>
      </c>
      <c r="D10" s="132" t="str">
        <f>IFERROR(VLOOKUP($B$10,'Annex 1 LV, HV and UMS charges'!$A:$K,5,FALSE),"")</f>
        <v/>
      </c>
      <c r="E10" s="132" t="str">
        <f>IFERROR(VLOOKUP($B$10,'Annex 1 LV, HV and UMS charges'!$A:$K,6,FALSE),"")</f>
        <v/>
      </c>
      <c r="F10" s="109" t="str">
        <f>IFERROR(VLOOKUP($B$10,'Annex 1 LV, HV and UMS charges'!$A:$K,7,FALSE),"")</f>
        <v/>
      </c>
      <c r="G10" s="109" t="str">
        <f>IFERROR(VLOOKUP($B$10,'Annex 1 LV, HV and UMS charges'!$A:$K,8,FALSE),"")</f>
        <v/>
      </c>
      <c r="H10" s="109" t="str">
        <f>IFERROR(VLOOKUP($B$10,'Annex 1 LV, HV and UMS charges'!$A:$K,9,FALSE),"")</f>
        <v/>
      </c>
      <c r="I10" s="109" t="str">
        <f>IFERROR(VLOOKUP($B$10,'Annex 1 LV, HV and UMS charges'!$A:$K,10,FALSE),"")</f>
        <v/>
      </c>
      <c r="L10" s="107"/>
      <c r="M10" s="109" t="str">
        <f>IFERROR(VLOOKUP($L$10,'Annex 2 Designated EHV charges'!$G:$O,3,FALSE),"")</f>
        <v/>
      </c>
      <c r="N10" s="109" t="str">
        <f>IFERROR(VLOOKUP($L$10,'Annex 2 Designated EHV charges'!$G:$O,4,FALSE),"")</f>
        <v/>
      </c>
      <c r="O10" s="109" t="str">
        <f>IFERROR(VLOOKUP($L$10,'Annex 2 Designated EHV charges'!$G:$O,5,FALSE),"")</f>
        <v/>
      </c>
      <c r="P10" s="109" t="str">
        <f>IFERROR(VLOOKUP($L$10,'Annex 2 Designated EHV charges'!$G:$O,6,FALSE),"")</f>
        <v/>
      </c>
      <c r="Q10" s="119" t="str">
        <f>IFERROR(VLOOKUP($L$10,'Annex 2 Designated EHV charges'!$G:$O,7,FALSE),"")</f>
        <v/>
      </c>
      <c r="R10" s="119" t="str">
        <f>IFERROR(VLOOKUP($L$10,'Annex 2 Designated EHV charges'!$G:$O,8,FALSE),"")</f>
        <v/>
      </c>
      <c r="S10" s="119" t="str">
        <f>IFERROR(VLOOKUP($L$10,'Annex 2 Designated EHV charges'!$G:$O,9,FALSE),"")</f>
        <v/>
      </c>
      <c r="T10" s="119" t="str">
        <f>IFERROR(VLOOKUP($L$10,'Annex 2 Designated EHV charges'!$G:$P,10,FALSE),"")</f>
        <v/>
      </c>
      <c r="AB10" s="17" t="s">
        <v>162</v>
      </c>
      <c r="AC10" s="154" t="s">
        <v>182</v>
      </c>
      <c r="AD10" s="155" t="s">
        <v>184</v>
      </c>
      <c r="AE10" s="150" t="s">
        <v>176</v>
      </c>
      <c r="AF10" s="151" t="s">
        <v>188</v>
      </c>
      <c r="AG10" s="151" t="s">
        <v>188</v>
      </c>
      <c r="AH10" s="151" t="s">
        <v>188</v>
      </c>
      <c r="AI10" s="151" t="s">
        <v>188</v>
      </c>
    </row>
    <row r="11" spans="1:154" ht="7.5" customHeight="1" x14ac:dyDescent="0.2">
      <c r="AB11" s="17" t="s">
        <v>163</v>
      </c>
      <c r="AC11" s="148" t="s">
        <v>181</v>
      </c>
      <c r="AD11" s="149" t="s">
        <v>183</v>
      </c>
      <c r="AE11" s="150" t="s">
        <v>176</v>
      </c>
      <c r="AF11" s="156" t="s">
        <v>185</v>
      </c>
      <c r="AG11" s="151" t="s">
        <v>188</v>
      </c>
      <c r="AH11" s="151" t="s">
        <v>188</v>
      </c>
      <c r="AI11" s="151" t="s">
        <v>188</v>
      </c>
    </row>
    <row r="12" spans="1:154" ht="88.5" customHeight="1" x14ac:dyDescent="0.2">
      <c r="B12" s="120" t="s">
        <v>81</v>
      </c>
      <c r="C12" s="117" t="str">
        <f>C9</f>
        <v>Red unit charge
p/kWh</v>
      </c>
      <c r="D12" s="117" t="str">
        <f>D9</f>
        <v>Amber unit charge
p/kWh</v>
      </c>
      <c r="E12" s="117" t="str">
        <f>E9</f>
        <v>Green unit charge
p/kWh</v>
      </c>
      <c r="F12" s="117" t="s">
        <v>82</v>
      </c>
      <c r="G12" s="117" t="s">
        <v>79</v>
      </c>
      <c r="H12" s="117" t="s">
        <v>144</v>
      </c>
      <c r="I12" s="117" t="s">
        <v>80</v>
      </c>
      <c r="L12" s="120" t="s">
        <v>81</v>
      </c>
      <c r="M12" s="117" t="s">
        <v>101</v>
      </c>
      <c r="N12" s="117" t="s">
        <v>82</v>
      </c>
      <c r="O12" s="117" t="s">
        <v>97</v>
      </c>
      <c r="P12" s="117" t="s">
        <v>144</v>
      </c>
      <c r="Q12" s="118" t="s">
        <v>99</v>
      </c>
      <c r="R12" s="118" t="s">
        <v>82</v>
      </c>
      <c r="S12" s="118" t="s">
        <v>98</v>
      </c>
      <c r="T12" s="118" t="s">
        <v>144</v>
      </c>
      <c r="AB12" s="17" t="s">
        <v>164</v>
      </c>
      <c r="AC12" s="148" t="s">
        <v>181</v>
      </c>
      <c r="AD12" s="149" t="s">
        <v>183</v>
      </c>
      <c r="AE12" s="150" t="s">
        <v>176</v>
      </c>
      <c r="AF12" s="156" t="s">
        <v>185</v>
      </c>
      <c r="AG12" s="151" t="s">
        <v>188</v>
      </c>
      <c r="AH12" s="151" t="s">
        <v>188</v>
      </c>
      <c r="AI12" s="151" t="s">
        <v>188</v>
      </c>
    </row>
    <row r="13" spans="1:154" ht="30" customHeight="1" x14ac:dyDescent="0.2">
      <c r="B13" s="121" t="s">
        <v>83</v>
      </c>
      <c r="C13" s="126"/>
      <c r="D13" s="126"/>
      <c r="E13" s="126"/>
      <c r="F13" s="126"/>
      <c r="G13" s="126"/>
      <c r="H13" s="126"/>
      <c r="I13" s="126"/>
      <c r="L13" s="121" t="s">
        <v>83</v>
      </c>
      <c r="M13" s="110"/>
      <c r="N13" s="110"/>
      <c r="O13" s="110"/>
      <c r="P13" s="110"/>
      <c r="Q13" s="111"/>
      <c r="R13" s="111">
        <f>N13</f>
        <v>0</v>
      </c>
      <c r="S13" s="111"/>
      <c r="T13" s="111"/>
      <c r="AB13" s="17" t="s">
        <v>165</v>
      </c>
      <c r="AC13" s="148" t="s">
        <v>181</v>
      </c>
      <c r="AD13" s="149" t="s">
        <v>183</v>
      </c>
      <c r="AE13" s="150" t="s">
        <v>176</v>
      </c>
      <c r="AF13" s="156" t="s">
        <v>185</v>
      </c>
      <c r="AG13" s="151" t="s">
        <v>188</v>
      </c>
      <c r="AH13" s="151" t="s">
        <v>188</v>
      </c>
      <c r="AI13" s="153" t="s">
        <v>40</v>
      </c>
    </row>
    <row r="14" spans="1:154" ht="30" customHeight="1" x14ac:dyDescent="0.2">
      <c r="B14" s="122" t="s">
        <v>85</v>
      </c>
      <c r="C14" s="108">
        <f t="shared" ref="C14:I14" si="0">C13</f>
        <v>0</v>
      </c>
      <c r="D14" s="108">
        <f t="shared" si="0"/>
        <v>0</v>
      </c>
      <c r="E14" s="108">
        <f t="shared" si="0"/>
        <v>0</v>
      </c>
      <c r="F14" s="108">
        <f t="shared" si="0"/>
        <v>0</v>
      </c>
      <c r="G14" s="108">
        <f t="shared" si="0"/>
        <v>0</v>
      </c>
      <c r="H14" s="108">
        <f t="shared" si="0"/>
        <v>0</v>
      </c>
      <c r="I14" s="108">
        <f t="shared" si="0"/>
        <v>0</v>
      </c>
      <c r="L14" s="122" t="s">
        <v>85</v>
      </c>
      <c r="M14" s="108">
        <f>M13</f>
        <v>0</v>
      </c>
      <c r="N14" s="108">
        <f t="shared" ref="N14:T14" si="1">N13</f>
        <v>0</v>
      </c>
      <c r="O14" s="108">
        <f t="shared" si="1"/>
        <v>0</v>
      </c>
      <c r="P14" s="108">
        <f t="shared" si="1"/>
        <v>0</v>
      </c>
      <c r="Q14" s="112">
        <f t="shared" si="1"/>
        <v>0</v>
      </c>
      <c r="R14" s="112">
        <f t="shared" si="1"/>
        <v>0</v>
      </c>
      <c r="S14" s="112">
        <f t="shared" si="1"/>
        <v>0</v>
      </c>
      <c r="T14" s="112">
        <f t="shared" si="1"/>
        <v>0</v>
      </c>
      <c r="AB14" s="17" t="s">
        <v>166</v>
      </c>
      <c r="AC14" s="148" t="s">
        <v>181</v>
      </c>
      <c r="AD14" s="149" t="s">
        <v>183</v>
      </c>
      <c r="AE14" s="150" t="s">
        <v>176</v>
      </c>
      <c r="AF14" s="156" t="s">
        <v>185</v>
      </c>
      <c r="AG14" s="151" t="s">
        <v>188</v>
      </c>
      <c r="AH14" s="151" t="s">
        <v>188</v>
      </c>
      <c r="AI14" s="151" t="s">
        <v>188</v>
      </c>
    </row>
    <row r="15" spans="1:154" ht="7.5" customHeight="1" x14ac:dyDescent="0.2">
      <c r="AB15" s="17" t="s">
        <v>167</v>
      </c>
      <c r="AC15" s="148" t="s">
        <v>181</v>
      </c>
      <c r="AD15" s="149" t="s">
        <v>183</v>
      </c>
      <c r="AE15" s="150" t="s">
        <v>176</v>
      </c>
      <c r="AF15" s="156" t="s">
        <v>185</v>
      </c>
      <c r="AG15" s="151" t="s">
        <v>188</v>
      </c>
      <c r="AH15" s="151" t="s">
        <v>188</v>
      </c>
      <c r="AI15" s="153" t="s">
        <v>40</v>
      </c>
    </row>
    <row r="16" spans="1:154" ht="63.75" customHeight="1" x14ac:dyDescent="0.2">
      <c r="B16" s="120" t="s">
        <v>84</v>
      </c>
      <c r="C16" s="117" t="s">
        <v>94</v>
      </c>
      <c r="D16" s="117" t="s">
        <v>95</v>
      </c>
      <c r="E16" s="117" t="s">
        <v>96</v>
      </c>
      <c r="F16" s="117" t="s">
        <v>90</v>
      </c>
      <c r="G16" s="117" t="s">
        <v>89</v>
      </c>
      <c r="H16" s="117" t="s">
        <v>145</v>
      </c>
      <c r="I16" s="117" t="s">
        <v>88</v>
      </c>
      <c r="L16" s="120" t="s">
        <v>84</v>
      </c>
      <c r="M16" s="117" t="s">
        <v>102</v>
      </c>
      <c r="N16" s="117" t="s">
        <v>100</v>
      </c>
      <c r="O16" s="117" t="s">
        <v>105</v>
      </c>
      <c r="P16" s="117" t="s">
        <v>146</v>
      </c>
      <c r="Q16" s="118" t="s">
        <v>103</v>
      </c>
      <c r="R16" s="118" t="s">
        <v>104</v>
      </c>
      <c r="S16" s="118" t="s">
        <v>106</v>
      </c>
      <c r="T16" s="118" t="s">
        <v>147</v>
      </c>
      <c r="AB16" s="17" t="s">
        <v>168</v>
      </c>
      <c r="AC16" s="148" t="s">
        <v>181</v>
      </c>
      <c r="AD16" s="149" t="s">
        <v>183</v>
      </c>
      <c r="AE16" s="150" t="s">
        <v>176</v>
      </c>
      <c r="AF16" s="156" t="s">
        <v>185</v>
      </c>
      <c r="AG16" s="151" t="s">
        <v>188</v>
      </c>
      <c r="AH16" s="151" t="s">
        <v>188</v>
      </c>
      <c r="AI16" s="151" t="s">
        <v>188</v>
      </c>
    </row>
    <row r="17" spans="2:35" ht="30" customHeight="1" x14ac:dyDescent="0.2">
      <c r="B17" s="121" t="s">
        <v>86</v>
      </c>
      <c r="C17" s="127" t="str">
        <f>IFERROR(C10*C13/100,"")</f>
        <v/>
      </c>
      <c r="D17" s="127" t="str">
        <f t="shared" ref="D17:I17" si="2">IFERROR(D10*D13/100,"")</f>
        <v/>
      </c>
      <c r="E17" s="127" t="str">
        <f t="shared" si="2"/>
        <v/>
      </c>
      <c r="F17" s="127" t="str">
        <f t="shared" si="2"/>
        <v/>
      </c>
      <c r="G17" s="127" t="str">
        <f>IFERROR(G10*G13*F13/100,"")</f>
        <v/>
      </c>
      <c r="H17" s="127" t="str">
        <f>IFERROR(H10*H13*F13/100,"")</f>
        <v/>
      </c>
      <c r="I17" s="127" t="str">
        <f t="shared" si="2"/>
        <v/>
      </c>
      <c r="L17" s="123" t="s">
        <v>86</v>
      </c>
      <c r="M17" s="127" t="str">
        <f>IFERROR(M10*M13/100,"")</f>
        <v/>
      </c>
      <c r="N17" s="127" t="str">
        <f>IFERROR(N10*N13/100,"")</f>
        <v/>
      </c>
      <c r="O17" s="127" t="str">
        <f>IFERROR(O10*O13*N13/100,"")</f>
        <v/>
      </c>
      <c r="P17" s="127" t="str">
        <f>IFERROR(P10*P13*N13/100,"")</f>
        <v/>
      </c>
      <c r="Q17" s="128" t="str">
        <f>IFERROR(Q10*Q13/100,"")</f>
        <v/>
      </c>
      <c r="R17" s="128" t="str">
        <f>IFERROR(R10*R13/100,"")</f>
        <v/>
      </c>
      <c r="S17" s="128" t="str">
        <f>IFERROR(S10*S13*R13/100,"")</f>
        <v/>
      </c>
      <c r="T17" s="128" t="str">
        <f>IFERROR(T10*T13*R13/100,"")</f>
        <v/>
      </c>
      <c r="AB17" s="17" t="s">
        <v>169</v>
      </c>
      <c r="AC17" s="148" t="s">
        <v>181</v>
      </c>
      <c r="AD17" s="149" t="s">
        <v>183</v>
      </c>
      <c r="AE17" s="150" t="s">
        <v>176</v>
      </c>
      <c r="AF17" s="156" t="s">
        <v>185</v>
      </c>
      <c r="AG17" s="151" t="s">
        <v>188</v>
      </c>
      <c r="AH17" s="151" t="s">
        <v>188</v>
      </c>
      <c r="AI17" s="153" t="s">
        <v>40</v>
      </c>
    </row>
    <row r="18" spans="2:35" ht="30" customHeight="1" x14ac:dyDescent="0.2">
      <c r="B18" s="122" t="s">
        <v>87</v>
      </c>
      <c r="C18" s="129" t="str">
        <f>IFERROR(C10*C14/100,"")</f>
        <v/>
      </c>
      <c r="D18" s="129" t="str">
        <f t="shared" ref="D18:I18" si="3">IFERROR(D10*D14/100,"")</f>
        <v/>
      </c>
      <c r="E18" s="129" t="str">
        <f t="shared" si="3"/>
        <v/>
      </c>
      <c r="F18" s="129" t="str">
        <f t="shared" si="3"/>
        <v/>
      </c>
      <c r="G18" s="129" t="str">
        <f>IFERROR(G10*G14*F14/100,"")</f>
        <v/>
      </c>
      <c r="H18" s="129" t="str">
        <f>IFERROR(H10*H14*F14/100,"")</f>
        <v/>
      </c>
      <c r="I18" s="129" t="str">
        <f t="shared" si="3"/>
        <v/>
      </c>
      <c r="L18" s="124" t="s">
        <v>87</v>
      </c>
      <c r="M18" s="129" t="str">
        <f>IFERROR(M10*M14/100,"")</f>
        <v/>
      </c>
      <c r="N18" s="129" t="str">
        <f>IFERROR(N10*N14/100,"")</f>
        <v/>
      </c>
      <c r="O18" s="129" t="str">
        <f>IFERROR(O10*O14*N14/100,"")</f>
        <v/>
      </c>
      <c r="P18" s="129" t="str">
        <f>IFERROR(P10*P14*N14/100,"")</f>
        <v/>
      </c>
      <c r="Q18" s="130" t="str">
        <f>IFERROR(Q10*Q14/100,"")</f>
        <v/>
      </c>
      <c r="R18" s="130" t="str">
        <f>IFERROR(R10*R14/100,"")</f>
        <v/>
      </c>
      <c r="S18" s="130" t="str">
        <f>IFERROR(S10*S14*R14/100,"")</f>
        <v/>
      </c>
      <c r="T18" s="130" t="str">
        <f>IFERROR(T10*T14*R14/100,"")</f>
        <v/>
      </c>
      <c r="AB18" s="17" t="s">
        <v>170</v>
      </c>
      <c r="AC18" s="148" t="s">
        <v>181</v>
      </c>
      <c r="AD18" s="149" t="s">
        <v>183</v>
      </c>
      <c r="AE18" s="150" t="s">
        <v>176</v>
      </c>
      <c r="AF18" s="156" t="s">
        <v>185</v>
      </c>
      <c r="AG18" s="151" t="s">
        <v>188</v>
      </c>
      <c r="AH18" s="151" t="s">
        <v>188</v>
      </c>
      <c r="AI18" s="151" t="s">
        <v>188</v>
      </c>
    </row>
    <row r="19" spans="2:35" ht="7.5" customHeight="1" x14ac:dyDescent="0.2"/>
    <row r="20" spans="2:35" ht="39.75" customHeight="1" x14ac:dyDescent="0.2">
      <c r="C20" s="125" t="s">
        <v>91</v>
      </c>
      <c r="M20" s="117" t="s">
        <v>107</v>
      </c>
      <c r="N20" s="118" t="s">
        <v>108</v>
      </c>
    </row>
    <row r="21" spans="2:35" ht="30" customHeight="1" x14ac:dyDescent="0.2">
      <c r="B21" s="121" t="s">
        <v>86</v>
      </c>
      <c r="C21" s="127">
        <f>SUM(C17:I17)</f>
        <v>0</v>
      </c>
      <c r="L21" s="121" t="s">
        <v>86</v>
      </c>
      <c r="M21" s="127">
        <f>SUM(M17:P17)</f>
        <v>0</v>
      </c>
      <c r="N21" s="128">
        <f>SUM(Q17:T17)</f>
        <v>0</v>
      </c>
    </row>
    <row r="22" spans="2:35" ht="30" customHeight="1" x14ac:dyDescent="0.2">
      <c r="B22" s="122" t="s">
        <v>87</v>
      </c>
      <c r="C22" s="129">
        <f>SUM(C18:I18)</f>
        <v>0</v>
      </c>
      <c r="L22" s="122" t="s">
        <v>87</v>
      </c>
      <c r="M22" s="129">
        <f>SUM(M18:P18)</f>
        <v>0</v>
      </c>
      <c r="N22" s="130">
        <f>SUM(Q18:T18)</f>
        <v>0</v>
      </c>
    </row>
    <row r="24" spans="2:35" ht="30.75" customHeight="1" x14ac:dyDescent="0.2">
      <c r="B24" s="307" t="s">
        <v>109</v>
      </c>
      <c r="C24" s="308"/>
      <c r="D24" s="309"/>
      <c r="L24" s="307" t="s">
        <v>110</v>
      </c>
      <c r="M24" s="308"/>
      <c r="N24" s="309"/>
    </row>
  </sheetData>
  <dataConsolidate/>
  <mergeCells count="11">
    <mergeCell ref="B2:T2"/>
    <mergeCell ref="B24:D24"/>
    <mergeCell ref="L24:N24"/>
    <mergeCell ref="B4:I4"/>
    <mergeCell ref="L4:T4"/>
    <mergeCell ref="B6:I6"/>
    <mergeCell ref="B5:I5"/>
    <mergeCell ref="B7:I7"/>
    <mergeCell ref="L5:T5"/>
    <mergeCell ref="L6:T6"/>
    <mergeCell ref="L7:T7"/>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9:T10 Q12:T14 Q16:T18">
    <cfRule type="expression" dxfId="0" priority="1">
      <formula>$T$10=0</formula>
    </cfRule>
  </conditionalFormatting>
  <hyperlinks>
    <hyperlink ref="B1" location="Overview!A1" display="Back to Overview" xr:uid="{00000000-0004-0000-0E00-000000000000}"/>
  </hyperlinks>
  <pageMargins left="0.70866141732283472" right="0.70866141732283472" top="0.74803149606299213" bottom="0.74803149606299213" header="0.31496062992125984" footer="0.31496062992125984"/>
  <pageSetup paperSize="9" scale="30" orientation="landscape" r:id="rId1"/>
  <headerFooter>
    <oddFooter>&amp;C&amp;1#&amp;"Calibri"&amp;12&amp;K008000Internal Use</oddFooter>
  </headerFooter>
  <ignoredErrors>
    <ignoredError sqref="G17:G18" formula="1"/>
    <ignoredError sqref="M14:T14 R13 C14:G14" unlockedFormula="1"/>
  </ignoredErrors>
  <drawing r:id="rId2"/>
  <extLst>
    <ext xmlns:x14="http://schemas.microsoft.com/office/spreadsheetml/2009/9/main" uri="{CCE6A557-97BC-4b89-ADB6-D9C93CAAB3DF}">
      <x14:dataValidations xmlns:xm="http://schemas.microsoft.com/office/excel/2006/main" count="2">
        <x14:dataValidation type="list" errorStyle="information" allowBlank="1" showInputMessage="1" showErrorMessage="1" promptTitle="Tariff selection" prompt="Choose tariff from drop down list" xr:uid="{00000000-0002-0000-0E00-000001000000}">
          <x14:formula1>
            <xm:f>'Annex 1 LV, HV and UMS charges'!$A$13:$A$44</xm:f>
          </x14:formula1>
          <xm:sqref>B10</xm:sqref>
        </x14:dataValidation>
        <x14:dataValidation type="list" errorStyle="information" allowBlank="1" showInputMessage="1" showErrorMessage="1" promptTitle="Choose site" prompt="Select the EHV site that you would like to calculate charges." xr:uid="{00000000-0002-0000-0E00-000000000000}">
          <x14:formula1>
            <xm:f>'Annex 2 Designated EHV charges'!$G$11:$G$259</xm:f>
          </x14:formula1>
          <xm:sqref>L10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18</vt:i4>
      </vt:variant>
    </vt:vector>
  </HeadingPairs>
  <TitlesOfParts>
    <vt:vector size="33"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1 LV, HV and UMS charges'!Print_Titles</vt:lpstr>
      <vt:lpstr>'Annex 2 Designated EHV charges'!Print_Titles</vt:lpstr>
      <vt:lpstr>'Annex 2a Import'!Print_Titles</vt:lpstr>
      <vt:lpstr>'Annex 2b Export'!Print_Titles</vt:lpstr>
      <vt:lpstr>'Annex 6 New or Amended EHV'!Print_Titles</vt:lpstr>
      <vt:lpstr>'Annex 7 Pass-Through Costs'!Print_Titles</vt:lpstr>
      <vt:lpstr>'Nodal prices'!Print_Titles</vt:lpstr>
      <vt:lpstr>'SSC unit rate lookup'!Print_Titles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andy.pace@energy-potential.com</cp:lastModifiedBy>
  <cp:lastPrinted>2019-11-22T15:48:25Z</cp:lastPrinted>
  <dcterms:created xsi:type="dcterms:W3CDTF">2009-11-12T11:38:00Z</dcterms:created>
  <dcterms:modified xsi:type="dcterms:W3CDTF">2025-03-19T17:02:50Z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ManualFileClassification">
    <vt:lpwstr>{0F742C78-7CA1-4A83-96D0-F7EDA8C31D24}</vt:lpwstr>
  </property>
  <property fmtid="{D5CDD505-2E9C-101B-9397-08002B2CF9AE}" pid="3" name="DLPManualFileClassificationLastModifiedBy">
    <vt:lpwstr>AD03\Lee.Wells</vt:lpwstr>
  </property>
  <property fmtid="{D5CDD505-2E9C-101B-9397-08002B2CF9AE}" pid="4" name="DLPManualFileClassificationLastModificationDate">
    <vt:lpwstr>1573145826</vt:lpwstr>
  </property>
  <property fmtid="{D5CDD505-2E9C-101B-9397-08002B2CF9AE}" pid="5" name="DLPManualFileClassificationVersion">
    <vt:lpwstr>11.0.400.15</vt:lpwstr>
  </property>
  <property fmtid="{D5CDD505-2E9C-101B-9397-08002B2CF9AE}" pid="6" name="MSIP_Label_24fe2fa2-8093-4776-8a20-2d25f8c7acf2_Enabled">
    <vt:lpwstr>true</vt:lpwstr>
  </property>
  <property fmtid="{D5CDD505-2E9C-101B-9397-08002B2CF9AE}" pid="7" name="MSIP_Label_24fe2fa2-8093-4776-8a20-2d25f8c7acf2_SetDate">
    <vt:lpwstr>2023-11-02T11:09:09Z</vt:lpwstr>
  </property>
  <property fmtid="{D5CDD505-2E9C-101B-9397-08002B2CF9AE}" pid="8" name="MSIP_Label_24fe2fa2-8093-4776-8a20-2d25f8c7acf2_Method">
    <vt:lpwstr>Standard</vt:lpwstr>
  </property>
  <property fmtid="{D5CDD505-2E9C-101B-9397-08002B2CF9AE}" pid="9" name="MSIP_Label_24fe2fa2-8093-4776-8a20-2d25f8c7acf2_Name">
    <vt:lpwstr>Internal</vt:lpwstr>
  </property>
  <property fmtid="{D5CDD505-2E9C-101B-9397-08002B2CF9AE}" pid="10" name="MSIP_Label_24fe2fa2-8093-4776-8a20-2d25f8c7acf2_SiteId">
    <vt:lpwstr>887a239c-e092-45fe-92c8-d902c3681567</vt:lpwstr>
  </property>
  <property fmtid="{D5CDD505-2E9C-101B-9397-08002B2CF9AE}" pid="11" name="MSIP_Label_24fe2fa2-8093-4776-8a20-2d25f8c7acf2_ActionId">
    <vt:lpwstr>ea1176df-2158-4496-b928-dbcfdf5818ea</vt:lpwstr>
  </property>
  <property fmtid="{D5CDD505-2E9C-101B-9397-08002B2CF9AE}" pid="12" name="MSIP_Label_24fe2fa2-8093-4776-8a20-2d25f8c7acf2_ContentBits">
    <vt:lpwstr>0</vt:lpwstr>
  </property>
  <property fmtid="{D5CDD505-2E9C-101B-9397-08002B2CF9AE}" pid="13" name="MSIP_Label_019c027e-33b7-45fc-a572-8ffa5d09ec36_Enabled">
    <vt:lpwstr>true</vt:lpwstr>
  </property>
  <property fmtid="{D5CDD505-2E9C-101B-9397-08002B2CF9AE}" pid="14" name="MSIP_Label_019c027e-33b7-45fc-a572-8ffa5d09ec36_SetDate">
    <vt:lpwstr>2024-03-07T16:44:02Z</vt:lpwstr>
  </property>
  <property fmtid="{D5CDD505-2E9C-101B-9397-08002B2CF9AE}" pid="15" name="MSIP_Label_019c027e-33b7-45fc-a572-8ffa5d09ec36_Method">
    <vt:lpwstr>Standard</vt:lpwstr>
  </property>
  <property fmtid="{D5CDD505-2E9C-101B-9397-08002B2CF9AE}" pid="16" name="MSIP_Label_019c027e-33b7-45fc-a572-8ffa5d09ec36_Name">
    <vt:lpwstr>Internal Use</vt:lpwstr>
  </property>
  <property fmtid="{D5CDD505-2E9C-101B-9397-08002B2CF9AE}" pid="17" name="MSIP_Label_019c027e-33b7-45fc-a572-8ffa5d09ec36_SiteId">
    <vt:lpwstr>031a09bc-a2bf-44df-888e-4e09355b7a24</vt:lpwstr>
  </property>
  <property fmtid="{D5CDD505-2E9C-101B-9397-08002B2CF9AE}" pid="18" name="MSIP_Label_019c027e-33b7-45fc-a572-8ffa5d09ec36_ActionId">
    <vt:lpwstr>7c47307d-6678-4cbf-b7ae-db4e070e0120</vt:lpwstr>
  </property>
  <property fmtid="{D5CDD505-2E9C-101B-9397-08002B2CF9AE}" pid="19" name="MSIP_Label_019c027e-33b7-45fc-a572-8ffa5d09ec36_ContentBits">
    <vt:lpwstr>2</vt:lpwstr>
  </property>
</Properties>
</file>